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ate1904="1" defaultThemeVersion="124226"/>
  <mc:AlternateContent xmlns:mc="http://schemas.openxmlformats.org/markup-compatibility/2006">
    <mc:Choice Requires="x15">
      <x15ac:absPath xmlns:x15ac="http://schemas.microsoft.com/office/spreadsheetml/2010/11/ac" url="\\192.168.1.91\dat\jim\◇2_04： ホームページ\■データ更新依頼用\依頼予定\"/>
    </mc:Choice>
  </mc:AlternateContent>
  <xr:revisionPtr revIDLastSave="0" documentId="13_ncr:1_{5BBC8C0A-757C-4C66-A1D5-F3A3E3F5FD96}" xr6:coauthVersionLast="47" xr6:coauthVersionMax="47" xr10:uidLastSave="{00000000-0000-0000-0000-000000000000}"/>
  <bookViews>
    <workbookView xWindow="3075" yWindow="-16200" windowWidth="23730" windowHeight="15570" tabRatio="688" xr2:uid="{00000000-000D-0000-FFFF-FFFF00000000}"/>
  </bookViews>
  <sheets>
    <sheet name="1_治験経費算定明細書" sheetId="32" r:id="rId1"/>
    <sheet name="2-1_治験薬管理ポイントa" sheetId="42" r:id="rId2"/>
    <sheet name="2-2_規格・資材数のカウント法" sheetId="43" r:id="rId3"/>
    <sheet name="2-3_混合調製数のカウント法" sheetId="41" r:id="rId4"/>
    <sheet name="3_治験経費ポイントb_c" sheetId="34" r:id="rId5"/>
    <sheet name="4_脱落ポイントd_施設名" sheetId="36" r:id="rId6"/>
  </sheets>
  <definedNames>
    <definedName name="_xlnm.Print_Area" localSheetId="0">'1_治験経費算定明細書'!$A$1:$BC$70</definedName>
    <definedName name="_xlnm.Print_Area" localSheetId="4">'3_治験経費ポイントb_c'!$A$1:$M$44</definedName>
    <definedName name="_xlnm.Print_Area" localSheetId="5">'4_脱落ポイントd_施設名'!$A$1:$L$33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 i="34" l="1"/>
  <c r="L16" i="42"/>
  <c r="L14" i="42"/>
  <c r="L13" i="42"/>
  <c r="L11" i="42"/>
  <c r="L17" i="42"/>
  <c r="L12" i="42"/>
  <c r="J38" i="32"/>
  <c r="J46" i="32" s="1"/>
  <c r="L9" i="36"/>
  <c r="L10" i="36"/>
  <c r="L11" i="36"/>
  <c r="L12" i="36"/>
  <c r="L13" i="36"/>
  <c r="L14" i="36"/>
  <c r="L15" i="36"/>
  <c r="L16" i="36"/>
  <c r="L8" i="36"/>
  <c r="M14" i="34"/>
  <c r="M15" i="34"/>
  <c r="M16" i="34"/>
  <c r="M17" i="34"/>
  <c r="M18" i="34"/>
  <c r="M19" i="34"/>
  <c r="M21" i="34"/>
  <c r="M22" i="34"/>
  <c r="M23" i="34"/>
  <c r="M24" i="34"/>
  <c r="M25" i="34"/>
  <c r="M26" i="34"/>
  <c r="M27" i="34"/>
  <c r="M28" i="34"/>
  <c r="M29" i="34"/>
  <c r="M30" i="34"/>
  <c r="M31" i="34"/>
  <c r="M13" i="34"/>
  <c r="L10" i="42"/>
  <c r="L15" i="42"/>
  <c r="L18" i="42"/>
  <c r="L9" i="42"/>
  <c r="AX12" i="32"/>
  <c r="AL36" i="32" l="1"/>
  <c r="AX24" i="32"/>
  <c r="J30" i="32"/>
  <c r="J17" i="32"/>
  <c r="J20" i="32"/>
  <c r="J47" i="32"/>
  <c r="J37" i="32"/>
  <c r="J39" i="32" l="1"/>
  <c r="J40" i="32" s="1"/>
  <c r="J41" i="32" s="1"/>
  <c r="J42" i="32" s="1"/>
  <c r="L46" i="32"/>
  <c r="N46" i="32" s="1"/>
  <c r="J48" i="32"/>
  <c r="L38" i="32"/>
  <c r="N38" i="32" s="1"/>
  <c r="L42" i="32" l="1"/>
  <c r="N42" i="32" s="1"/>
  <c r="L47" i="32"/>
  <c r="N47" i="32" s="1"/>
  <c r="J49" i="32" l="1"/>
  <c r="J50" i="32" s="1"/>
  <c r="L48" i="32"/>
  <c r="N48" i="32" s="1"/>
  <c r="L50" i="32" l="1"/>
  <c r="N50" i="32" s="1"/>
  <c r="H68" i="32" s="1"/>
  <c r="L49" i="32"/>
  <c r="N49" i="32" s="1"/>
  <c r="AL27" i="32" l="1"/>
  <c r="AL14" i="32"/>
  <c r="AL15" i="32"/>
  <c r="AN15" i="32" s="1"/>
  <c r="AL37" i="32"/>
  <c r="AN36" i="32"/>
  <c r="AP36" i="32" s="1"/>
  <c r="J54" i="32"/>
  <c r="L30" i="32"/>
  <c r="N30" i="32" s="1"/>
  <c r="L12" i="32"/>
  <c r="N12" i="32" s="1"/>
  <c r="L11" i="32"/>
  <c r="N11" i="32" s="1"/>
  <c r="AL47" i="32"/>
  <c r="L37" i="32"/>
  <c r="N37" i="32" s="1"/>
  <c r="L29" i="32"/>
  <c r="N29" i="32" s="1"/>
  <c r="L28" i="32"/>
  <c r="N28" i="32" s="1"/>
  <c r="L20" i="32"/>
  <c r="N20" i="32" s="1"/>
  <c r="L19" i="32"/>
  <c r="N19" i="32" s="1"/>
  <c r="L17" i="32"/>
  <c r="N17" i="32" s="1"/>
  <c r="L16" i="32"/>
  <c r="N16" i="32" s="1"/>
  <c r="L15" i="32"/>
  <c r="N15" i="32" s="1"/>
  <c r="L14" i="32"/>
  <c r="N14" i="32" s="1"/>
  <c r="L13" i="32"/>
  <c r="N13" i="32" s="1"/>
  <c r="M35" i="34"/>
  <c r="M34" i="34"/>
  <c r="M36" i="34" l="1"/>
  <c r="P18" i="32" s="1"/>
  <c r="J18" i="32" s="1"/>
  <c r="J21" i="32" s="1"/>
  <c r="AN37" i="32"/>
  <c r="AP37" i="32" s="1"/>
  <c r="AL39" i="32"/>
  <c r="J55" i="32"/>
  <c r="J56" i="32" s="1"/>
  <c r="AN47" i="32"/>
  <c r="AP47" i="32" s="1"/>
  <c r="AN27" i="32"/>
  <c r="AP27" i="32" s="1"/>
  <c r="AP15" i="32"/>
  <c r="J31" i="32"/>
  <c r="L54" i="32"/>
  <c r="N54" i="32" s="1"/>
  <c r="L40" i="32"/>
  <c r="N40" i="32" s="1"/>
  <c r="L39" i="32"/>
  <c r="N39" i="32" s="1"/>
  <c r="L19" i="42"/>
  <c r="AR11" i="32" s="1"/>
  <c r="AL11" i="32" s="1"/>
  <c r="AN11" i="32" s="1"/>
  <c r="AP11" i="32" s="1"/>
  <c r="AC56" i="32"/>
  <c r="AC58" i="32"/>
  <c r="P20" i="32"/>
  <c r="AW45" i="32"/>
  <c r="AL38" i="32"/>
  <c r="AN38" i="32" s="1"/>
  <c r="AP38" i="32" s="1"/>
  <c r="AL16" i="32"/>
  <c r="AN16" i="32" s="1"/>
  <c r="AP16" i="32" s="1"/>
  <c r="AL28" i="32"/>
  <c r="AN28" i="32" s="1"/>
  <c r="AP28" i="32" s="1"/>
  <c r="AL26" i="32"/>
  <c r="L21" i="32" l="1"/>
  <c r="N21" i="32" s="1"/>
  <c r="J22" i="32"/>
  <c r="L22" i="32" s="1"/>
  <c r="N22" i="32" s="1"/>
  <c r="L18" i="32"/>
  <c r="N18" i="32" s="1"/>
  <c r="L55" i="32"/>
  <c r="N55" i="32" s="1"/>
  <c r="J32" i="32"/>
  <c r="J33" i="32" s="1"/>
  <c r="L33" i="32" s="1"/>
  <c r="N33" i="32" s="1"/>
  <c r="B68" i="32" s="1"/>
  <c r="N68" i="32" s="1"/>
  <c r="AL40" i="32"/>
  <c r="AN40" i="32" s="1"/>
  <c r="L31" i="32"/>
  <c r="N31" i="32" s="1"/>
  <c r="L56" i="32"/>
  <c r="N56" i="32" s="1"/>
  <c r="AN26" i="32"/>
  <c r="AP26" i="32" s="1"/>
  <c r="L41" i="32"/>
  <c r="N41" i="32" s="1"/>
  <c r="H63" i="32"/>
  <c r="AL48" i="32"/>
  <c r="AL49" i="32" s="1"/>
  <c r="L32" i="32" l="1"/>
  <c r="N32" i="32" s="1"/>
  <c r="J23" i="32"/>
  <c r="L23" i="32" s="1"/>
  <c r="N23" i="32" s="1"/>
  <c r="AL41" i="32"/>
  <c r="AL42" i="32" s="1"/>
  <c r="AL50" i="32"/>
  <c r="AN48" i="32"/>
  <c r="AP48" i="32" s="1"/>
  <c r="AN39" i="32"/>
  <c r="J24" i="32" l="1"/>
  <c r="L24" i="32" s="1"/>
  <c r="N24" i="32" s="1"/>
  <c r="B63" i="32" s="1"/>
  <c r="AN49" i="32"/>
  <c r="AP39" i="32"/>
  <c r="J57" i="32"/>
  <c r="J58" i="32" s="1"/>
  <c r="AP49" i="32" l="1"/>
  <c r="AL51" i="32" s="1"/>
  <c r="AP40" i="32"/>
  <c r="L57" i="32"/>
  <c r="N57" i="32" s="1"/>
  <c r="AN51" i="32" l="1"/>
  <c r="AP51" i="32" s="1"/>
  <c r="AN50" i="32"/>
  <c r="AP50" i="32" s="1"/>
  <c r="AL52" i="32"/>
  <c r="AN41" i="32"/>
  <c r="AP41" i="32" s="1"/>
  <c r="L58" i="32"/>
  <c r="N58" i="32" s="1"/>
  <c r="N63" i="32" s="1"/>
  <c r="L17" i="36"/>
  <c r="AR24" i="32" s="1"/>
  <c r="AR25" i="32" l="1"/>
  <c r="AL25" i="32" s="1"/>
  <c r="AL24" i="32"/>
  <c r="AN52" i="32"/>
  <c r="AP52" i="32" s="1"/>
  <c r="AJ63" i="32" s="1"/>
  <c r="AN42" i="32"/>
  <c r="AP42" i="32" s="1"/>
  <c r="AM68" i="32" s="1"/>
  <c r="AN14" i="32"/>
  <c r="AP14" i="32" s="1"/>
  <c r="AL29" i="32" l="1"/>
  <c r="AL30" i="32" s="1"/>
  <c r="AL31" i="32" s="1"/>
  <c r="AL32" i="32" s="1"/>
  <c r="AN25" i="32"/>
  <c r="AP25" i="32" s="1"/>
  <c r="AN24" i="32"/>
  <c r="AP24" i="32" s="1"/>
  <c r="M32" i="34"/>
  <c r="AR12" i="32" l="1"/>
  <c r="AN29" i="32"/>
  <c r="AP29" i="32" s="1"/>
  <c r="AR13" i="32" l="1"/>
  <c r="AL13" i="32" s="1"/>
  <c r="AL12" i="32"/>
  <c r="AN12" i="32" s="1"/>
  <c r="AP12" i="32" s="1"/>
  <c r="AL17" i="32" l="1"/>
  <c r="AN13" i="32"/>
  <c r="AP13" i="32" s="1"/>
  <c r="T63" i="32"/>
  <c r="AN31" i="32" l="1"/>
  <c r="AN30" i="32"/>
  <c r="AP30" i="32" s="1"/>
  <c r="AP31" i="32" l="1"/>
  <c r="AN32" i="32" l="1"/>
  <c r="AP32" i="32" s="1"/>
  <c r="AD68" i="32" s="1"/>
  <c r="AL18" i="32"/>
  <c r="AN17" i="32"/>
  <c r="AP17" i="32" s="1"/>
  <c r="AL19" i="32" l="1"/>
  <c r="AN18" i="32"/>
  <c r="AP18" i="32" s="1"/>
  <c r="AN19" i="32" l="1"/>
  <c r="AP19" i="32" s="1"/>
  <c r="AL20" i="32"/>
  <c r="AN20" i="32" l="1"/>
  <c r="AP20" i="32" s="1"/>
  <c r="AD63" i="32" s="1"/>
  <c r="AP63" i="32" s="1"/>
</calcChain>
</file>

<file path=xl/sharedStrings.xml><?xml version="1.0" encoding="utf-8"?>
<sst xmlns="http://schemas.openxmlformats.org/spreadsheetml/2006/main" count="644" uniqueCount="421">
  <si>
    <t>整理番号</t>
    <rPh sb="0" eb="4">
      <t>セイリバンゴウ</t>
    </rPh>
    <phoneticPr fontId="6"/>
  </si>
  <si>
    <t>区分</t>
    <rPh sb="0" eb="2">
      <t>クブン</t>
    </rPh>
    <phoneticPr fontId="6"/>
  </si>
  <si>
    <t>■治験　　□製造販売後臨床試験</t>
    <phoneticPr fontId="6"/>
  </si>
  <si>
    <t>■医薬品　□医療機器　□再生医療等製品</t>
  </si>
  <si>
    <t>治験経費算定明細書（医薬品治験）</t>
    <rPh sb="6" eb="9">
      <t>メイサイショ</t>
    </rPh>
    <phoneticPr fontId="10"/>
  </si>
  <si>
    <t>１．契約単位で算出する経費：症例出来高以外で算定</t>
    <rPh sb="2" eb="4">
      <t>ケイヤク</t>
    </rPh>
    <rPh sb="4" eb="6">
      <t>タンイ</t>
    </rPh>
    <rPh sb="7" eb="9">
      <t>サンシュツ</t>
    </rPh>
    <rPh sb="11" eb="13">
      <t>ケイヒ</t>
    </rPh>
    <rPh sb="14" eb="16">
      <t>ショウレイ</t>
    </rPh>
    <rPh sb="16" eb="19">
      <t>デキダカ</t>
    </rPh>
    <rPh sb="19" eb="21">
      <t>イガイ</t>
    </rPh>
    <rPh sb="22" eb="24">
      <t>サンテイ</t>
    </rPh>
    <phoneticPr fontId="10"/>
  </si>
  <si>
    <t>２．症例単位で算定する経費：出来高で算定</t>
    <rPh sb="2" eb="4">
      <t>ショウレイ</t>
    </rPh>
    <rPh sb="4" eb="6">
      <t>タンイ</t>
    </rPh>
    <rPh sb="7" eb="9">
      <t>サンテイ</t>
    </rPh>
    <rPh sb="11" eb="13">
      <t>ケイヒ</t>
    </rPh>
    <rPh sb="14" eb="17">
      <t>デキダカ</t>
    </rPh>
    <rPh sb="18" eb="20">
      <t>サンテイ</t>
    </rPh>
    <phoneticPr fontId="10"/>
  </si>
  <si>
    <t>　１－１． 初回契約時に請求する</t>
    <rPh sb="6" eb="8">
      <t>ショカイ</t>
    </rPh>
    <rPh sb="8" eb="11">
      <t>ケイヤクジ</t>
    </rPh>
    <rPh sb="12" eb="14">
      <t>セイキュウ</t>
    </rPh>
    <phoneticPr fontId="10"/>
  </si>
  <si>
    <t>　２－１． 治験実施症例1例ごとに請求する</t>
  </si>
  <si>
    <t>区分</t>
    <rPh sb="0" eb="2">
      <t>クブン</t>
    </rPh>
    <phoneticPr fontId="10"/>
  </si>
  <si>
    <t>費目</t>
    <rPh sb="0" eb="2">
      <t>ヒモク</t>
    </rPh>
    <phoneticPr fontId="10"/>
  </si>
  <si>
    <t>金額</t>
    <rPh sb="0" eb="2">
      <t>キンガク</t>
    </rPh>
    <phoneticPr fontId="6"/>
  </si>
  <si>
    <t>積算内訳</t>
    <rPh sb="0" eb="2">
      <t>セキサン</t>
    </rPh>
    <rPh sb="2" eb="4">
      <t>ウチワケ</t>
    </rPh>
    <phoneticPr fontId="10"/>
  </si>
  <si>
    <t>直接経費</t>
    <rPh sb="0" eb="2">
      <t>チョクセツ</t>
    </rPh>
    <rPh sb="2" eb="4">
      <t>ケイヒ</t>
    </rPh>
    <phoneticPr fontId="10"/>
  </si>
  <si>
    <t>①新規申請経費</t>
    <rPh sb="1" eb="5">
      <t>シンキシンセイ</t>
    </rPh>
    <rPh sb="5" eb="7">
      <t>ケイヒ</t>
    </rPh>
    <phoneticPr fontId="10"/>
  </si>
  <si>
    <t>１契約当たり。但し、仮申請数を乗じた額とする。</t>
    <rPh sb="1" eb="3">
      <t>ケイヤク</t>
    </rPh>
    <rPh sb="3" eb="4">
      <t>ア</t>
    </rPh>
    <rPh sb="7" eb="8">
      <t>タダ</t>
    </rPh>
    <rPh sb="10" eb="13">
      <t>カリシンセイ</t>
    </rPh>
    <rPh sb="13" eb="14">
      <t>スウ</t>
    </rPh>
    <rPh sb="15" eb="16">
      <t>ジョウ</t>
    </rPh>
    <rPh sb="18" eb="19">
      <t>ガク</t>
    </rPh>
    <phoneticPr fontId="10"/>
  </si>
  <si>
    <t>④治験薬等管理料</t>
    <rPh sb="1" eb="4">
      <t>チケンヤク</t>
    </rPh>
    <rPh sb="4" eb="5">
      <t>トウ</t>
    </rPh>
    <rPh sb="5" eb="8">
      <t>カンリリョウ</t>
    </rPh>
    <phoneticPr fontId="6"/>
  </si>
  <si>
    <t>ポイント（a）</t>
    <phoneticPr fontId="6"/>
  </si>
  <si>
    <t>×</t>
    <phoneticPr fontId="6"/>
  </si>
  <si>
    <t>円</t>
    <rPh sb="0" eb="1">
      <t>エン</t>
    </rPh>
    <phoneticPr fontId="6"/>
  </si>
  <si>
    <t>②審査等経費</t>
    <rPh sb="1" eb="3">
      <t>シンサ</t>
    </rPh>
    <rPh sb="3" eb="6">
      <t>トウケイヒ</t>
    </rPh>
    <phoneticPr fontId="6"/>
  </si>
  <si>
    <t>１契約当たり</t>
    <rPh sb="1" eb="3">
      <t>ケイヤク</t>
    </rPh>
    <rPh sb="3" eb="4">
      <t>ア</t>
    </rPh>
    <phoneticPr fontId="10"/>
  </si>
  <si>
    <t>⑦治験運営経費</t>
    <rPh sb="1" eb="3">
      <t>チケン</t>
    </rPh>
    <rPh sb="3" eb="7">
      <t>ウンエイケイヒ</t>
    </rPh>
    <phoneticPr fontId="6"/>
  </si>
  <si>
    <t>ポイント（b）</t>
    <phoneticPr fontId="6"/>
  </si>
  <si>
    <t>③システム利用料</t>
    <rPh sb="5" eb="7">
      <t>リヨウ</t>
    </rPh>
    <rPh sb="7" eb="8">
      <t>リョウ</t>
    </rPh>
    <phoneticPr fontId="6"/>
  </si>
  <si>
    <t>１契約当たり。但し、初回審査が1,2,3月は次年度分として徴収</t>
    <phoneticPr fontId="6"/>
  </si>
  <si>
    <t>⑨臨床試験研究経費</t>
    <rPh sb="1" eb="3">
      <t>リンショウ</t>
    </rPh>
    <rPh sb="3" eb="5">
      <t>シケン</t>
    </rPh>
    <rPh sb="5" eb="9">
      <t>ケンキュウケイヒ</t>
    </rPh>
    <phoneticPr fontId="6"/>
  </si>
  <si>
    <t>撮影（回）</t>
    <rPh sb="0" eb="2">
      <t>サツエイ</t>
    </rPh>
    <rPh sb="3" eb="4">
      <t>カイ</t>
    </rPh>
    <phoneticPr fontId="6"/>
  </si>
  <si>
    <t>⑤旅費</t>
    <rPh sb="1" eb="3">
      <t>リョヒ</t>
    </rPh>
    <phoneticPr fontId="6"/>
  </si>
  <si>
    <t>所要額</t>
    <rPh sb="0" eb="3">
      <t>ショヨウガク</t>
    </rPh>
    <phoneticPr fontId="6"/>
  </si>
  <si>
    <t>来院（回）</t>
    <rPh sb="0" eb="2">
      <t>ライイン</t>
    </rPh>
    <rPh sb="3" eb="4">
      <t>カイ</t>
    </rPh>
    <phoneticPr fontId="6"/>
  </si>
  <si>
    <t>⑥備品費</t>
    <rPh sb="1" eb="4">
      <t>ビヒンヒ</t>
    </rPh>
    <phoneticPr fontId="6"/>
  </si>
  <si>
    <t>⑪管理費</t>
    <rPh sb="1" eb="3">
      <t>カンリ</t>
    </rPh>
    <rPh sb="3" eb="4">
      <t>ヒ</t>
    </rPh>
    <phoneticPr fontId="10"/>
  </si>
  <si>
    <t>１契約当たり</t>
    <phoneticPr fontId="6"/>
  </si>
  <si>
    <t>直接経費計</t>
    <rPh sb="0" eb="2">
      <t>チョクセツ</t>
    </rPh>
    <rPh sb="2" eb="4">
      <t>ケイヒ</t>
    </rPh>
    <rPh sb="4" eb="5">
      <t>ケイ</t>
    </rPh>
    <phoneticPr fontId="10"/>
  </si>
  <si>
    <t>直接経費の合計額</t>
    <rPh sb="0" eb="4">
      <t>チョクセツケイヒ</t>
    </rPh>
    <rPh sb="5" eb="7">
      <t>ゴウケイ</t>
    </rPh>
    <rPh sb="7" eb="8">
      <t>ガク</t>
    </rPh>
    <phoneticPr fontId="10"/>
  </si>
  <si>
    <t>⑧症例発表等経費</t>
    <rPh sb="1" eb="3">
      <t>ショウレイ</t>
    </rPh>
    <rPh sb="3" eb="6">
      <t>ハッピョウトウ</t>
    </rPh>
    <rPh sb="6" eb="8">
      <t>ケイヒ</t>
    </rPh>
    <phoneticPr fontId="6"/>
  </si>
  <si>
    <t>ポイント（c）</t>
    <phoneticPr fontId="6"/>
  </si>
  <si>
    <t>間接経費</t>
    <rPh sb="0" eb="2">
      <t>カンセツ</t>
    </rPh>
    <rPh sb="2" eb="4">
      <t>ケイヒ</t>
    </rPh>
    <phoneticPr fontId="10"/>
  </si>
  <si>
    <t>直接経費計の30%に相当する額</t>
    <rPh sb="0" eb="4">
      <t>チョクセツケイヒ</t>
    </rPh>
    <rPh sb="4" eb="5">
      <t>ケイ</t>
    </rPh>
    <rPh sb="10" eb="12">
      <t>ソウトウ</t>
    </rPh>
    <rPh sb="14" eb="15">
      <t>ガク</t>
    </rPh>
    <phoneticPr fontId="10"/>
  </si>
  <si>
    <r>
      <t xml:space="preserve">2-1) </t>
    </r>
    <r>
      <rPr>
        <sz val="9"/>
        <rFont val="ＭＳ Ｐゴシック"/>
        <family val="3"/>
        <charset val="128"/>
        <scheme val="major"/>
      </rPr>
      <t>合計</t>
    </r>
    <rPh sb="5" eb="7">
      <t>ゴウケイ</t>
    </rPh>
    <phoneticPr fontId="10"/>
  </si>
  <si>
    <t>⑩CRC経費</t>
    <rPh sb="4" eb="6">
      <t>ケイヒ</t>
    </rPh>
    <phoneticPr fontId="6"/>
  </si>
  <si>
    <t>①～⑩の合計額の20%に相当する額</t>
    <rPh sb="4" eb="7">
      <t>ゴウケイガク</t>
    </rPh>
    <rPh sb="12" eb="14">
      <t>ソウトウ</t>
    </rPh>
    <rPh sb="16" eb="17">
      <t>ガク</t>
    </rPh>
    <phoneticPr fontId="6"/>
  </si>
  <si>
    <t>　２－２． 脱落症例（同意を取得したが治験薬投与（注）に至らなかった症例）１症例ごとに請求する</t>
    <rPh sb="43" eb="45">
      <t>セイキュウ</t>
    </rPh>
    <phoneticPr fontId="10"/>
  </si>
  <si>
    <t>ポイント（d）</t>
    <phoneticPr fontId="6"/>
  </si>
  <si>
    <r>
      <t>1-1)</t>
    </r>
    <r>
      <rPr>
        <sz val="9"/>
        <rFont val="ＭＳ Ｐゴシック"/>
        <family val="3"/>
        <charset val="128"/>
      </rPr>
      <t>合計</t>
    </r>
    <rPh sb="4" eb="6">
      <t>ゴウケイ</t>
    </rPh>
    <phoneticPr fontId="10"/>
  </si>
  <si>
    <t>直接経費</t>
    <rPh sb="0" eb="4">
      <t>チョクセツケイヒ</t>
    </rPh>
    <phoneticPr fontId="10"/>
  </si>
  <si>
    <t>１契約当たり</t>
  </si>
  <si>
    <r>
      <t xml:space="preserve">2-2) </t>
    </r>
    <r>
      <rPr>
        <sz val="9"/>
        <rFont val="ＭＳ Ｐゴシック"/>
        <family val="3"/>
        <charset val="128"/>
        <scheme val="major"/>
      </rPr>
      <t>合計</t>
    </r>
    <rPh sb="5" eb="7">
      <t>ゴウケイ</t>
    </rPh>
    <phoneticPr fontId="10"/>
  </si>
  <si>
    <t>　２－３． プレスクリーニングがある場合、当該スクリーニングによる脱落症例１症例ごとに請求する</t>
    <rPh sb="18" eb="20">
      <t>バアイ</t>
    </rPh>
    <rPh sb="21" eb="23">
      <t>トウガイ</t>
    </rPh>
    <rPh sb="33" eb="35">
      <t>ダツラク</t>
    </rPh>
    <rPh sb="43" eb="45">
      <t>セイキュウ</t>
    </rPh>
    <phoneticPr fontId="10"/>
  </si>
  <si>
    <r>
      <t xml:space="preserve">1-2) </t>
    </r>
    <r>
      <rPr>
        <sz val="9"/>
        <rFont val="ＭＳ Ｐゴシック"/>
        <family val="3"/>
        <charset val="128"/>
      </rPr>
      <t>合計</t>
    </r>
    <rPh sb="5" eb="7">
      <t>ゴウケイ</t>
    </rPh>
    <phoneticPr fontId="10"/>
  </si>
  <si>
    <t>　１－３． 審査を集約化（外部実施医療機関の審査受託）する場合、契約時に請求する</t>
    <rPh sb="6" eb="8">
      <t>シンサ</t>
    </rPh>
    <rPh sb="9" eb="12">
      <t>シュウヤクカ</t>
    </rPh>
    <rPh sb="13" eb="15">
      <t>ガイブ</t>
    </rPh>
    <rPh sb="15" eb="17">
      <t>ジッシ</t>
    </rPh>
    <rPh sb="17" eb="21">
      <t>イリョウキカン</t>
    </rPh>
    <rPh sb="22" eb="24">
      <t>シンサ</t>
    </rPh>
    <rPh sb="24" eb="26">
      <t>ジュタク</t>
    </rPh>
    <rPh sb="29" eb="31">
      <t>バアイ</t>
    </rPh>
    <rPh sb="32" eb="35">
      <t>ケイヤクジ</t>
    </rPh>
    <rPh sb="36" eb="38">
      <t>セイキュウ</t>
    </rPh>
    <phoneticPr fontId="10"/>
  </si>
  <si>
    <t>1契約当たり。審査受託が</t>
    <rPh sb="1" eb="3">
      <t>ケイヤク</t>
    </rPh>
    <rPh sb="3" eb="4">
      <t>ア</t>
    </rPh>
    <phoneticPr fontId="10"/>
  </si>
  <si>
    <t>施設(数)</t>
    <rPh sb="0" eb="2">
      <t>シセツ</t>
    </rPh>
    <rPh sb="3" eb="4">
      <t>カズ</t>
    </rPh>
    <phoneticPr fontId="6"/>
  </si>
  <si>
    <t>⑦⑨の合計額の20%に相当する額</t>
    <rPh sb="3" eb="6">
      <t>ゴウケイガク</t>
    </rPh>
    <rPh sb="11" eb="13">
      <t>ソウトウ</t>
    </rPh>
    <rPh sb="15" eb="16">
      <t>ガク</t>
    </rPh>
    <phoneticPr fontId="6"/>
  </si>
  <si>
    <r>
      <t xml:space="preserve">2-3) </t>
    </r>
    <r>
      <rPr>
        <sz val="9"/>
        <rFont val="ＭＳ Ｐゴシック"/>
        <family val="3"/>
        <charset val="128"/>
        <scheme val="major"/>
      </rPr>
      <t>合計</t>
    </r>
    <rPh sb="5" eb="7">
      <t>ゴウケイ</t>
    </rPh>
    <phoneticPr fontId="10"/>
  </si>
  <si>
    <r>
      <t xml:space="preserve">1-3) </t>
    </r>
    <r>
      <rPr>
        <sz val="9"/>
        <rFont val="ＭＳ Ｐゴシック"/>
        <family val="3"/>
        <charset val="128"/>
      </rPr>
      <t>合計</t>
    </r>
    <rPh sb="5" eb="7">
      <t>ゴウケイ</t>
    </rPh>
    <phoneticPr fontId="10"/>
  </si>
  <si>
    <t>　１－４． 電子カルテのリモートSDVの利用する場合、PC貸与契約時に請求する</t>
    <rPh sb="20" eb="22">
      <t>リヨウ</t>
    </rPh>
    <rPh sb="24" eb="26">
      <t>バアイ</t>
    </rPh>
    <rPh sb="29" eb="31">
      <t>タイヨ</t>
    </rPh>
    <rPh sb="31" eb="34">
      <t>ケイヤクジ</t>
    </rPh>
    <rPh sb="35" eb="37">
      <t>セイキュウ</t>
    </rPh>
    <phoneticPr fontId="10"/>
  </si>
  <si>
    <r>
      <t>　２－４． 電子カルテのリモートSDVを利用</t>
    </r>
    <r>
      <rPr>
        <sz val="9"/>
        <rFont val="ＭＳ Ｐゴシック"/>
        <family val="3"/>
        <charset val="128"/>
        <scheme val="major"/>
      </rPr>
      <t>の</t>
    </r>
    <r>
      <rPr>
        <b/>
        <sz val="9"/>
        <rFont val="ＭＳ Ｐゴシック"/>
        <family val="3"/>
        <charset val="128"/>
        <scheme val="major"/>
      </rPr>
      <t>場合、治験実施症例1例ごとに請求する</t>
    </r>
    <rPh sb="26" eb="28">
      <t>チケン</t>
    </rPh>
    <rPh sb="28" eb="30">
      <t>ジッシ</t>
    </rPh>
    <rPh sb="30" eb="32">
      <t>ショウレイ</t>
    </rPh>
    <rPh sb="33" eb="34">
      <t>レイ</t>
    </rPh>
    <phoneticPr fontId="10"/>
  </si>
  <si>
    <t>契約1件当たり</t>
    <rPh sb="0" eb="2">
      <t>ケイヤク</t>
    </rPh>
    <rPh sb="3" eb="4">
      <t>ケン</t>
    </rPh>
    <rPh sb="4" eb="5">
      <t>ア</t>
    </rPh>
    <phoneticPr fontId="10"/>
  </si>
  <si>
    <t>PC貸与期間</t>
    <rPh sb="2" eb="6">
      <t>タイヨキカン</t>
    </rPh>
    <phoneticPr fontId="6"/>
  </si>
  <si>
    <t>ヶ月</t>
    <rPh sb="1" eb="2">
      <t>ゲツ</t>
    </rPh>
    <phoneticPr fontId="6"/>
  </si>
  <si>
    <t>⑫の合計額の20%に相当する額</t>
    <rPh sb="2" eb="5">
      <t>ゴウケイガク</t>
    </rPh>
    <rPh sb="10" eb="12">
      <t>ソウトウ</t>
    </rPh>
    <rPh sb="14" eb="15">
      <t>ガク</t>
    </rPh>
    <phoneticPr fontId="6"/>
  </si>
  <si>
    <t>同上</t>
    <rPh sb="0" eb="2">
      <t>ドウジョウ</t>
    </rPh>
    <phoneticPr fontId="6"/>
  </si>
  <si>
    <r>
      <t xml:space="preserve">1-4) </t>
    </r>
    <r>
      <rPr>
        <sz val="9"/>
        <rFont val="ＭＳ Ｐゴシック"/>
        <family val="3"/>
        <charset val="128"/>
      </rPr>
      <t>合計</t>
    </r>
    <rPh sb="5" eb="7">
      <t>ゴウケイ</t>
    </rPh>
    <phoneticPr fontId="10"/>
  </si>
  <si>
    <r>
      <t xml:space="preserve">2-4) </t>
    </r>
    <r>
      <rPr>
        <sz val="9"/>
        <rFont val="ＭＳ Ｐゴシック"/>
        <family val="3"/>
        <charset val="128"/>
        <scheme val="major"/>
      </rPr>
      <t>合計</t>
    </r>
    <rPh sb="5" eb="7">
      <t>ゴウケイ</t>
    </rPh>
    <phoneticPr fontId="10"/>
  </si>
  <si>
    <t>1.契約単位算定経費①（初回契約時に算定する経費）</t>
    <rPh sb="2" eb="4">
      <t>ケイヤク</t>
    </rPh>
    <rPh sb="4" eb="6">
      <t>タンイ</t>
    </rPh>
    <rPh sb="6" eb="8">
      <t>サンテイ</t>
    </rPh>
    <rPh sb="8" eb="10">
      <t>ケイヒ</t>
    </rPh>
    <rPh sb="12" eb="14">
      <t>ショカイ</t>
    </rPh>
    <rPh sb="14" eb="16">
      <t>ケイヤク</t>
    </rPh>
    <rPh sb="16" eb="17">
      <t>ジ</t>
    </rPh>
    <rPh sb="18" eb="20">
      <t>サンテイ</t>
    </rPh>
    <rPh sb="22" eb="24">
      <t>ケイヒ</t>
    </rPh>
    <phoneticPr fontId="6"/>
  </si>
  <si>
    <t>□</t>
    <phoneticPr fontId="6"/>
  </si>
  <si>
    <t>1-1の合計</t>
    <rPh sb="4" eb="6">
      <t>ゴウケイ</t>
    </rPh>
    <phoneticPr fontId="6"/>
  </si>
  <si>
    <t>1-3の合計</t>
    <rPh sb="4" eb="6">
      <t>ゴウケイ</t>
    </rPh>
    <phoneticPr fontId="6"/>
  </si>
  <si>
    <t>1-4の合計</t>
    <rPh sb="4" eb="6">
      <t>ゴウケイ</t>
    </rPh>
    <phoneticPr fontId="6"/>
  </si>
  <si>
    <t>合計</t>
    <rPh sb="0" eb="2">
      <t>ゴウケイ</t>
    </rPh>
    <phoneticPr fontId="6"/>
  </si>
  <si>
    <t>は、選択/入力が必要です。</t>
    <rPh sb="2" eb="4">
      <t>センタク</t>
    </rPh>
    <rPh sb="5" eb="7">
      <t>ニュウリョク</t>
    </rPh>
    <rPh sb="8" eb="10">
      <t>ヒツヨウ</t>
    </rPh>
    <phoneticPr fontId="6"/>
  </si>
  <si>
    <t>＋</t>
    <phoneticPr fontId="6"/>
  </si>
  <si>
    <t>＝</t>
    <phoneticPr fontId="6"/>
  </si>
  <si>
    <t>2.契約単位算定経費②（年度更新時に算定する経費）</t>
    <rPh sb="2" eb="4">
      <t>ケイヤク</t>
    </rPh>
    <rPh sb="4" eb="6">
      <t>タンイ</t>
    </rPh>
    <rPh sb="6" eb="8">
      <t>サンテイ</t>
    </rPh>
    <rPh sb="8" eb="10">
      <t>ケイヒ</t>
    </rPh>
    <rPh sb="12" eb="17">
      <t>ネンドコウシンジ</t>
    </rPh>
    <rPh sb="18" eb="20">
      <t>サンテイ</t>
    </rPh>
    <rPh sb="22" eb="24">
      <t>ケイヒ</t>
    </rPh>
    <phoneticPr fontId="6"/>
  </si>
  <si>
    <t>1-2の合計</t>
    <rPh sb="4" eb="6">
      <t>ゴウケイ</t>
    </rPh>
    <phoneticPr fontId="6"/>
  </si>
  <si>
    <t>3.症例単位算定経費</t>
    <rPh sb="2" eb="4">
      <t>ショウレイ</t>
    </rPh>
    <rPh sb="4" eb="6">
      <t>タンイ</t>
    </rPh>
    <rPh sb="6" eb="10">
      <t>サンテイケイヒ</t>
    </rPh>
    <phoneticPr fontId="6"/>
  </si>
  <si>
    <t>4.脱落症例に係る経費</t>
    <rPh sb="2" eb="6">
      <t>ダツラクショウレイ</t>
    </rPh>
    <rPh sb="7" eb="8">
      <t>カカワ</t>
    </rPh>
    <rPh sb="9" eb="11">
      <t>ケイヒ</t>
    </rPh>
    <phoneticPr fontId="6"/>
  </si>
  <si>
    <t>5.プレスクリーニングでの脱落症例に係る経費</t>
    <rPh sb="13" eb="15">
      <t>ダツラク</t>
    </rPh>
    <rPh sb="15" eb="17">
      <t>ショウレイ</t>
    </rPh>
    <rPh sb="18" eb="19">
      <t>カカワ</t>
    </rPh>
    <rPh sb="20" eb="22">
      <t>ケイヒ</t>
    </rPh>
    <phoneticPr fontId="6"/>
  </si>
  <si>
    <t>2-1の合計</t>
    <rPh sb="4" eb="6">
      <t>ゴウケイ</t>
    </rPh>
    <phoneticPr fontId="6"/>
  </si>
  <si>
    <t>2-4の合計</t>
    <rPh sb="4" eb="6">
      <t>ゴウケイ</t>
    </rPh>
    <phoneticPr fontId="6"/>
  </si>
  <si>
    <t>2-2の合計</t>
    <rPh sb="4" eb="6">
      <t>ゴウケイ</t>
    </rPh>
    <phoneticPr fontId="6"/>
  </si>
  <si>
    <t>2-3の合計</t>
    <rPh sb="4" eb="6">
      <t>ゴウケイ</t>
    </rPh>
    <phoneticPr fontId="6"/>
  </si>
  <si>
    <t>別紙2-1</t>
    <rPh sb="0" eb="2">
      <t>ベッシ</t>
    </rPh>
    <phoneticPr fontId="6"/>
  </si>
  <si>
    <t xml:space="preserve">  治験薬等管理経費積算内訳（ポイント数(a)）</t>
    <rPh sb="2" eb="5">
      <t>チケンヤク</t>
    </rPh>
    <rPh sb="5" eb="6">
      <t>トウ</t>
    </rPh>
    <rPh sb="6" eb="8">
      <t>カンリ</t>
    </rPh>
    <rPh sb="8" eb="10">
      <t>ケイヒ</t>
    </rPh>
    <rPh sb="10" eb="12">
      <t>セキサン</t>
    </rPh>
    <rPh sb="12" eb="14">
      <t>ウチワケ</t>
    </rPh>
    <phoneticPr fontId="6"/>
  </si>
  <si>
    <t>（医薬品治験）</t>
    <rPh sb="1" eb="4">
      <t>イヤクヒン</t>
    </rPh>
    <rPh sb="4" eb="6">
      <t>チケン</t>
    </rPh>
    <phoneticPr fontId="6"/>
  </si>
  <si>
    <t>要　　素</t>
    <rPh sb="0" eb="4">
      <t>ヨウソ</t>
    </rPh>
    <phoneticPr fontId="6"/>
  </si>
  <si>
    <t>ウエイト</t>
    <phoneticPr fontId="6"/>
  </si>
  <si>
    <t>Ⅰ
(ウエイト×1)</t>
    <phoneticPr fontId="6"/>
  </si>
  <si>
    <t>Ⅱ
(ウエイト×2)</t>
    <phoneticPr fontId="6"/>
  </si>
  <si>
    <t>Ⅲ
(ウエイト×3)</t>
    <phoneticPr fontId="6"/>
  </si>
  <si>
    <t>Ⅳ
(ウエイト×5)</t>
    <phoneticPr fontId="6"/>
  </si>
  <si>
    <t>ポイント</t>
    <phoneticPr fontId="6"/>
  </si>
  <si>
    <t>Ａ</t>
  </si>
  <si>
    <t>治験薬の剤形(複数該当はウエイトが高い方とする)</t>
    <rPh sb="0" eb="3">
      <t>チケンヤク</t>
    </rPh>
    <rPh sb="4" eb="5">
      <t>ザイ</t>
    </rPh>
    <rPh sb="5" eb="6">
      <t>ケイ</t>
    </rPh>
    <phoneticPr fontId="6"/>
  </si>
  <si>
    <t>内服・外用剤・予包散剤</t>
    <rPh sb="0" eb="2">
      <t>ナイフク</t>
    </rPh>
    <rPh sb="3" eb="5">
      <t>ガイヨウ</t>
    </rPh>
    <rPh sb="5" eb="6">
      <t>ザイ</t>
    </rPh>
    <rPh sb="7" eb="8">
      <t>ヨ</t>
    </rPh>
    <rPh sb="8" eb="9">
      <t>ホウ</t>
    </rPh>
    <rPh sb="9" eb="11">
      <t>サンザイ</t>
    </rPh>
    <phoneticPr fontId="6"/>
  </si>
  <si>
    <t>注射剤</t>
    <rPh sb="0" eb="2">
      <t>チュウシャ</t>
    </rPh>
    <rPh sb="2" eb="3">
      <t>ザイ</t>
    </rPh>
    <phoneticPr fontId="6"/>
  </si>
  <si>
    <t>秤量散剤・水剤</t>
    <rPh sb="0" eb="2">
      <t>ヒョウリョウ</t>
    </rPh>
    <rPh sb="2" eb="4">
      <t>サンザイ</t>
    </rPh>
    <rPh sb="5" eb="6">
      <t>スイ</t>
    </rPh>
    <rPh sb="6" eb="7">
      <t>ザイ</t>
    </rPh>
    <phoneticPr fontId="6"/>
  </si>
  <si>
    <t>Ｂ</t>
    <phoneticPr fontId="6"/>
  </si>
  <si>
    <t>治験薬の種目</t>
    <rPh sb="0" eb="3">
      <t>チケンヤク</t>
    </rPh>
    <rPh sb="4" eb="6">
      <t>シュモク</t>
    </rPh>
    <phoneticPr fontId="6"/>
  </si>
  <si>
    <t>一般・毒・劇薬</t>
    <rPh sb="0" eb="2">
      <t>イッパン</t>
    </rPh>
    <rPh sb="3" eb="4">
      <t>ドク</t>
    </rPh>
    <rPh sb="5" eb="7">
      <t>ゲキヤク</t>
    </rPh>
    <phoneticPr fontId="6"/>
  </si>
  <si>
    <t>向精神薬・特定生物由来製品</t>
    <rPh sb="0" eb="4">
      <t>コウセイシンヤク</t>
    </rPh>
    <rPh sb="5" eb="7">
      <t>トクテイ</t>
    </rPh>
    <rPh sb="7" eb="9">
      <t>セイブツ</t>
    </rPh>
    <rPh sb="9" eb="11">
      <t>ユライ</t>
    </rPh>
    <rPh sb="11" eb="13">
      <t>セイヒン</t>
    </rPh>
    <phoneticPr fontId="6"/>
  </si>
  <si>
    <t>麻薬・大麻
覚醒剤原料</t>
    <rPh sb="0" eb="2">
      <t>マヤク</t>
    </rPh>
    <rPh sb="3" eb="5">
      <t>タイマ</t>
    </rPh>
    <rPh sb="6" eb="9">
      <t>カクセイザイ</t>
    </rPh>
    <rPh sb="9" eb="11">
      <t>ゲンリョウ</t>
    </rPh>
    <phoneticPr fontId="6"/>
  </si>
  <si>
    <t>Ｃ</t>
    <phoneticPr fontId="10"/>
  </si>
  <si>
    <t>治験薬等の剤数・規格数・管理が必要な資材数の合計*1</t>
    <rPh sb="0" eb="3">
      <t>チケンヤク</t>
    </rPh>
    <rPh sb="3" eb="4">
      <t>トウ</t>
    </rPh>
    <rPh sb="5" eb="6">
      <t>ザイ</t>
    </rPh>
    <rPh sb="6" eb="7">
      <t>スウ</t>
    </rPh>
    <rPh sb="8" eb="10">
      <t>キカク</t>
    </rPh>
    <rPh sb="10" eb="11">
      <t>スウ</t>
    </rPh>
    <rPh sb="12" eb="14">
      <t>カンリ</t>
    </rPh>
    <rPh sb="15" eb="17">
      <t>ヒツヨウ</t>
    </rPh>
    <rPh sb="18" eb="20">
      <t>シザイ</t>
    </rPh>
    <rPh sb="20" eb="21">
      <t>カズ</t>
    </rPh>
    <rPh sb="22" eb="24">
      <t>ゴウケイ</t>
    </rPh>
    <phoneticPr fontId="6"/>
  </si>
  <si>
    <t>１種類</t>
    <rPh sb="1" eb="3">
      <t>シュルイ</t>
    </rPh>
    <phoneticPr fontId="6"/>
  </si>
  <si>
    <t>2種類</t>
    <rPh sb="1" eb="3">
      <t>シュルイ</t>
    </rPh>
    <phoneticPr fontId="6"/>
  </si>
  <si>
    <t>3種類</t>
    <rPh sb="1" eb="3">
      <t>シュルイ</t>
    </rPh>
    <phoneticPr fontId="6"/>
  </si>
  <si>
    <t>4種類から１種類ごとに４ポイントを加算（注１）</t>
    <rPh sb="1" eb="3">
      <t>シュルイ</t>
    </rPh>
    <rPh sb="6" eb="7">
      <t>シュ</t>
    </rPh>
    <rPh sb="7" eb="8">
      <t>ルイ</t>
    </rPh>
    <rPh sb="17" eb="19">
      <t>カサン</t>
    </rPh>
    <rPh sb="20" eb="21">
      <t>チュウ</t>
    </rPh>
    <phoneticPr fontId="6"/>
  </si>
  <si>
    <t>Ｄ</t>
  </si>
  <si>
    <t>デザイン</t>
    <phoneticPr fontId="6"/>
  </si>
  <si>
    <t>オープン
（薬剤番号等の指定なし）</t>
    <rPh sb="12" eb="14">
      <t>シテイ</t>
    </rPh>
    <phoneticPr fontId="6"/>
  </si>
  <si>
    <t>オープン
（薬剤番号等の指定あり）</t>
    <rPh sb="6" eb="8">
      <t>ヤクザイ</t>
    </rPh>
    <rPh sb="8" eb="10">
      <t>バンゴウ</t>
    </rPh>
    <rPh sb="10" eb="11">
      <t>ナド</t>
    </rPh>
    <rPh sb="12" eb="14">
      <t>シテイ</t>
    </rPh>
    <phoneticPr fontId="6"/>
  </si>
  <si>
    <t>単盲検及び
二重盲検</t>
    <rPh sb="6" eb="10">
      <t>ニジュウモウケン</t>
    </rPh>
    <phoneticPr fontId="6"/>
  </si>
  <si>
    <t>二重盲検*2</t>
    <rPh sb="0" eb="4">
      <t>ニジュウモウケン</t>
    </rPh>
    <phoneticPr fontId="6"/>
  </si>
  <si>
    <t>Ｅ</t>
  </si>
  <si>
    <t>投与期間
（初回投与日から最終投与(服用）日までの期間）</t>
    <rPh sb="0" eb="4">
      <t>トウヨキカン</t>
    </rPh>
    <phoneticPr fontId="6"/>
  </si>
  <si>
    <t>４週間以内</t>
    <rPh sb="1" eb="5">
      <t>シュウカンイナイ</t>
    </rPh>
    <phoneticPr fontId="6"/>
  </si>
  <si>
    <t>５～２４週</t>
    <rPh sb="4" eb="5">
      <t>シュウ</t>
    </rPh>
    <phoneticPr fontId="6"/>
  </si>
  <si>
    <t>２５～４８週</t>
    <rPh sb="5" eb="6">
      <t>シュウ</t>
    </rPh>
    <phoneticPr fontId="6"/>
  </si>
  <si>
    <t>４９週から２４週ごとに６ポイントを加算（注２）</t>
    <phoneticPr fontId="6"/>
  </si>
  <si>
    <t>Ｆ</t>
    <phoneticPr fontId="10"/>
  </si>
  <si>
    <t>投与期間中の調剤及び出庫回数
（内外用薬と注射薬を同日に調剤する場合、１日あたり２回でカウントする）</t>
    <rPh sb="0" eb="2">
      <t>トウヨ</t>
    </rPh>
    <rPh sb="2" eb="5">
      <t>キカンチュウ</t>
    </rPh>
    <rPh sb="6" eb="8">
      <t>チョウザイ</t>
    </rPh>
    <rPh sb="8" eb="9">
      <t>オヨ</t>
    </rPh>
    <rPh sb="10" eb="12">
      <t>シュッコ</t>
    </rPh>
    <rPh sb="12" eb="14">
      <t>カイスウ</t>
    </rPh>
    <phoneticPr fontId="6"/>
  </si>
  <si>
    <t>単回</t>
    <rPh sb="0" eb="1">
      <t>タン</t>
    </rPh>
    <rPh sb="1" eb="2">
      <t>カイ</t>
    </rPh>
    <phoneticPr fontId="6"/>
  </si>
  <si>
    <t>２～６回</t>
    <rPh sb="3" eb="4">
      <t>カイ</t>
    </rPh>
    <phoneticPr fontId="6"/>
  </si>
  <si>
    <t>７～１２回</t>
    <rPh sb="4" eb="5">
      <t>カイ</t>
    </rPh>
    <phoneticPr fontId="6"/>
  </si>
  <si>
    <t>１３回から６回ごとに６ポイント加算（注３）</t>
    <phoneticPr fontId="6"/>
  </si>
  <si>
    <t>Ｇ</t>
    <phoneticPr fontId="10"/>
  </si>
  <si>
    <t>【注射薬無菌調製が必要な場合】
1クールの日数</t>
    <rPh sb="1" eb="4">
      <t>チュウシャヤク</t>
    </rPh>
    <rPh sb="4" eb="6">
      <t>ムキン</t>
    </rPh>
    <rPh sb="6" eb="8">
      <t>チョウセイ</t>
    </rPh>
    <rPh sb="9" eb="11">
      <t>ヒツヨウ</t>
    </rPh>
    <rPh sb="12" eb="14">
      <t>バアイ</t>
    </rPh>
    <rPh sb="21" eb="22">
      <t>ニチ</t>
    </rPh>
    <rPh sb="22" eb="23">
      <t>スウ</t>
    </rPh>
    <phoneticPr fontId="21"/>
  </si>
  <si>
    <t>２８日以上</t>
    <rPh sb="2" eb="3">
      <t>ニチ</t>
    </rPh>
    <rPh sb="3" eb="5">
      <t>イジョウ</t>
    </rPh>
    <phoneticPr fontId="6"/>
  </si>
  <si>
    <t>２１日</t>
    <rPh sb="2" eb="3">
      <t>ニチ</t>
    </rPh>
    <phoneticPr fontId="6"/>
  </si>
  <si>
    <t>１４日</t>
    <rPh sb="2" eb="3">
      <t>ニチ</t>
    </rPh>
    <phoneticPr fontId="6"/>
  </si>
  <si>
    <t>７日以内</t>
    <rPh sb="1" eb="2">
      <t>ニチ</t>
    </rPh>
    <rPh sb="2" eb="4">
      <t>イナイ</t>
    </rPh>
    <phoneticPr fontId="6"/>
  </si>
  <si>
    <t>Ｈ</t>
    <phoneticPr fontId="10"/>
  </si>
  <si>
    <t>【注射薬無菌調製が必要な場合】
1クール当たり混合調製する薬剤数*3</t>
    <rPh sb="1" eb="4">
      <t>チュウシャヤク</t>
    </rPh>
    <rPh sb="4" eb="6">
      <t>ムキン</t>
    </rPh>
    <rPh sb="9" eb="11">
      <t>ヒツヨウ</t>
    </rPh>
    <rPh sb="20" eb="21">
      <t>ア</t>
    </rPh>
    <rPh sb="23" eb="25">
      <t>コンゴウ</t>
    </rPh>
    <rPh sb="25" eb="27">
      <t>チョウセイ</t>
    </rPh>
    <rPh sb="29" eb="31">
      <t>ヤクザイ</t>
    </rPh>
    <rPh sb="31" eb="32">
      <t>スウ</t>
    </rPh>
    <phoneticPr fontId="6"/>
  </si>
  <si>
    <t>１剤</t>
    <rPh sb="1" eb="2">
      <t>ザイ</t>
    </rPh>
    <phoneticPr fontId="6"/>
  </si>
  <si>
    <t>２剤</t>
    <rPh sb="1" eb="2">
      <t>ザイ</t>
    </rPh>
    <phoneticPr fontId="6"/>
  </si>
  <si>
    <t>３剤</t>
    <rPh sb="1" eb="2">
      <t>ザイ</t>
    </rPh>
    <phoneticPr fontId="6"/>
  </si>
  <si>
    <t>４剤から１剤ごとに６ポイントを加算（注４）</t>
    <rPh sb="1" eb="2">
      <t>ザイ</t>
    </rPh>
    <rPh sb="5" eb="6">
      <t>ザイ</t>
    </rPh>
    <rPh sb="18" eb="19">
      <t>チュウ</t>
    </rPh>
    <phoneticPr fontId="6"/>
  </si>
  <si>
    <t>Ｉ</t>
    <phoneticPr fontId="10"/>
  </si>
  <si>
    <t>保存状況(複数該当はウエイトが高い方とする)</t>
    <rPh sb="0" eb="2">
      <t>ホゾン</t>
    </rPh>
    <rPh sb="2" eb="4">
      <t>ジョウキョウ</t>
    </rPh>
    <rPh sb="5" eb="7">
      <t>フクスウ</t>
    </rPh>
    <rPh sb="7" eb="9">
      <t>ガイトウ</t>
    </rPh>
    <rPh sb="15" eb="16">
      <t>タカ</t>
    </rPh>
    <rPh sb="17" eb="18">
      <t>ホウ</t>
    </rPh>
    <phoneticPr fontId="6"/>
  </si>
  <si>
    <t>室温(1-30℃)</t>
    <rPh sb="0" eb="2">
      <t>シツオン</t>
    </rPh>
    <phoneticPr fontId="6"/>
  </si>
  <si>
    <t>室温(1-30℃より狭い範囲)*4</t>
    <rPh sb="0" eb="2">
      <t>シツオン</t>
    </rPh>
    <rPh sb="10" eb="11">
      <t>セマ</t>
    </rPh>
    <rPh sb="12" eb="14">
      <t>ハンイ</t>
    </rPh>
    <phoneticPr fontId="6"/>
  </si>
  <si>
    <t>冷所</t>
    <rPh sb="0" eb="2">
      <t>レイショ</t>
    </rPh>
    <phoneticPr fontId="6"/>
  </si>
  <si>
    <t>冷凍、恒温槽、麻薬等専用金庫での保存</t>
    <rPh sb="0" eb="2">
      <t>レイトウ</t>
    </rPh>
    <rPh sb="7" eb="9">
      <t>マヤク</t>
    </rPh>
    <rPh sb="9" eb="10">
      <t>ナド</t>
    </rPh>
    <rPh sb="10" eb="12">
      <t>センヨウ</t>
    </rPh>
    <rPh sb="12" eb="14">
      <t>キンコ</t>
    </rPh>
    <phoneticPr fontId="6"/>
  </si>
  <si>
    <t>J</t>
    <phoneticPr fontId="10"/>
  </si>
  <si>
    <t>IWRSによる治験薬等受領登録</t>
    <rPh sb="10" eb="11">
      <t>トウ</t>
    </rPh>
    <rPh sb="11" eb="13">
      <t>ジュリョウ</t>
    </rPh>
    <rPh sb="13" eb="15">
      <t>トウロク</t>
    </rPh>
    <phoneticPr fontId="6"/>
  </si>
  <si>
    <t>必要</t>
    <rPh sb="0" eb="2">
      <t>ヒツヨウ</t>
    </rPh>
    <phoneticPr fontId="6"/>
  </si>
  <si>
    <t>合　　計</t>
    <rPh sb="0" eb="1">
      <t>ゴウ</t>
    </rPh>
    <rPh sb="3" eb="4">
      <t>ケイ</t>
    </rPh>
    <phoneticPr fontId="6"/>
  </si>
  <si>
    <t>１症例当たりの治験薬等管理ポイント(a)</t>
    <rPh sb="10" eb="11">
      <t>トウ</t>
    </rPh>
    <phoneticPr fontId="6"/>
  </si>
  <si>
    <t>部分に「○」と記入していただくと、自動的に計算されます。</t>
    <rPh sb="0" eb="2">
      <t>ブブン</t>
    </rPh>
    <rPh sb="7" eb="9">
      <t>キニュウ</t>
    </rPh>
    <rPh sb="17" eb="20">
      <t>ジドウテキ</t>
    </rPh>
    <rPh sb="21" eb="23">
      <t>ケイサン</t>
    </rPh>
    <phoneticPr fontId="10"/>
  </si>
  <si>
    <t>（注１）４種類を超える場合は、ポイントを入力してください。</t>
    <rPh sb="1" eb="2">
      <t>チュウ</t>
    </rPh>
    <rPh sb="5" eb="7">
      <t>シュルイ</t>
    </rPh>
    <phoneticPr fontId="10"/>
  </si>
  <si>
    <t>C　薬剤・資材数</t>
    <rPh sb="2" eb="4">
      <t>ヤクザイ</t>
    </rPh>
    <rPh sb="5" eb="7">
      <t>シザイ</t>
    </rPh>
    <rPh sb="7" eb="8">
      <t>スウ</t>
    </rPh>
    <phoneticPr fontId="10"/>
  </si>
  <si>
    <t>4種</t>
    <rPh sb="1" eb="2">
      <t>シュ</t>
    </rPh>
    <phoneticPr fontId="6"/>
  </si>
  <si>
    <t>5種</t>
    <rPh sb="1" eb="2">
      <t>シュ</t>
    </rPh>
    <phoneticPr fontId="6"/>
  </si>
  <si>
    <t>6種</t>
    <rPh sb="1" eb="2">
      <t>シュ</t>
    </rPh>
    <phoneticPr fontId="6"/>
  </si>
  <si>
    <t>7種</t>
    <rPh sb="1" eb="2">
      <t>シュ</t>
    </rPh>
    <phoneticPr fontId="6"/>
  </si>
  <si>
    <t>8種</t>
    <rPh sb="1" eb="2">
      <t>シュ</t>
    </rPh>
    <phoneticPr fontId="6"/>
  </si>
  <si>
    <t>9種</t>
    <rPh sb="1" eb="2">
      <t>シュ</t>
    </rPh>
    <phoneticPr fontId="6"/>
  </si>
  <si>
    <t>10種</t>
    <rPh sb="2" eb="3">
      <t>シュ</t>
    </rPh>
    <phoneticPr fontId="6"/>
  </si>
  <si>
    <t>11種</t>
    <rPh sb="2" eb="3">
      <t>シュ</t>
    </rPh>
    <phoneticPr fontId="6"/>
  </si>
  <si>
    <t>（注２）７３週を超える場合は、ポイントを入力してください。</t>
    <rPh sb="1" eb="2">
      <t>チュウ</t>
    </rPh>
    <rPh sb="6" eb="7">
      <t>シュウ</t>
    </rPh>
    <rPh sb="8" eb="9">
      <t>コ</t>
    </rPh>
    <rPh sb="11" eb="13">
      <t>バアイ</t>
    </rPh>
    <rPh sb="20" eb="22">
      <t>ニュウリョク</t>
    </rPh>
    <phoneticPr fontId="10"/>
  </si>
  <si>
    <t>E　投与期間</t>
    <rPh sb="2" eb="6">
      <t>トウヨキカン</t>
    </rPh>
    <phoneticPr fontId="10"/>
  </si>
  <si>
    <t>49～72週</t>
    <rPh sb="5" eb="6">
      <t>シュウ</t>
    </rPh>
    <phoneticPr fontId="6"/>
  </si>
  <si>
    <t>73～96週</t>
    <rPh sb="5" eb="6">
      <t>シュウ</t>
    </rPh>
    <phoneticPr fontId="6"/>
  </si>
  <si>
    <t>97～120週</t>
    <rPh sb="6" eb="7">
      <t>シュウ</t>
    </rPh>
    <phoneticPr fontId="6"/>
  </si>
  <si>
    <t>121～144週</t>
    <rPh sb="7" eb="8">
      <t>シュウ</t>
    </rPh>
    <phoneticPr fontId="6"/>
  </si>
  <si>
    <t>145～168週</t>
    <rPh sb="7" eb="8">
      <t>シュウ</t>
    </rPh>
    <phoneticPr fontId="6"/>
  </si>
  <si>
    <t>169～192週</t>
    <rPh sb="7" eb="8">
      <t>シュウ</t>
    </rPh>
    <phoneticPr fontId="6"/>
  </si>
  <si>
    <t>193～216週</t>
    <rPh sb="7" eb="8">
      <t>シュウ</t>
    </rPh>
    <phoneticPr fontId="6"/>
  </si>
  <si>
    <t>217～240週</t>
    <rPh sb="7" eb="8">
      <t>シュウ</t>
    </rPh>
    <phoneticPr fontId="6"/>
  </si>
  <si>
    <t>（注３）１９回を超える場合は、ポイントを入力してください。</t>
    <rPh sb="1" eb="2">
      <t>チュウ</t>
    </rPh>
    <phoneticPr fontId="10"/>
  </si>
  <si>
    <t>F　投与期間中の調剤及び出庫回数</t>
    <rPh sb="2" eb="4">
      <t>トウヨ</t>
    </rPh>
    <rPh sb="4" eb="6">
      <t>キカン</t>
    </rPh>
    <rPh sb="6" eb="7">
      <t>チュウ</t>
    </rPh>
    <rPh sb="8" eb="10">
      <t>チョウザイ</t>
    </rPh>
    <rPh sb="10" eb="11">
      <t>オヨ</t>
    </rPh>
    <rPh sb="12" eb="14">
      <t>シュッコ</t>
    </rPh>
    <rPh sb="14" eb="16">
      <t>カイスウ</t>
    </rPh>
    <phoneticPr fontId="10"/>
  </si>
  <si>
    <t>13～18回</t>
    <rPh sb="5" eb="6">
      <t>カイ</t>
    </rPh>
    <phoneticPr fontId="6"/>
  </si>
  <si>
    <t>19～24回</t>
    <rPh sb="5" eb="6">
      <t>カイ</t>
    </rPh>
    <phoneticPr fontId="6"/>
  </si>
  <si>
    <t>25～30回</t>
    <rPh sb="5" eb="6">
      <t>カイ</t>
    </rPh>
    <phoneticPr fontId="6"/>
  </si>
  <si>
    <t>31～36回</t>
    <rPh sb="5" eb="6">
      <t>カイ</t>
    </rPh>
    <phoneticPr fontId="6"/>
  </si>
  <si>
    <t>37～42回</t>
    <rPh sb="5" eb="6">
      <t>カイ</t>
    </rPh>
    <phoneticPr fontId="6"/>
  </si>
  <si>
    <t>43～48回</t>
    <rPh sb="5" eb="6">
      <t>カイ</t>
    </rPh>
    <phoneticPr fontId="6"/>
  </si>
  <si>
    <t>49～54回</t>
    <rPh sb="5" eb="6">
      <t>カイ</t>
    </rPh>
    <phoneticPr fontId="6"/>
  </si>
  <si>
    <t>55～60回</t>
    <rPh sb="5" eb="6">
      <t>カイ</t>
    </rPh>
    <phoneticPr fontId="6"/>
  </si>
  <si>
    <t>61～66回</t>
  </si>
  <si>
    <t>67～72回</t>
  </si>
  <si>
    <t>73～78回</t>
  </si>
  <si>
    <t>79～84回</t>
  </si>
  <si>
    <t>（注４）４剤を超える場合は、ポイントを入力してください。</t>
    <rPh sb="1" eb="2">
      <t>チュウ</t>
    </rPh>
    <rPh sb="5" eb="6">
      <t>ザイ</t>
    </rPh>
    <rPh sb="7" eb="8">
      <t>コ</t>
    </rPh>
    <rPh sb="10" eb="12">
      <t>バアイ</t>
    </rPh>
    <rPh sb="19" eb="21">
      <t>ニュウリョク</t>
    </rPh>
    <phoneticPr fontId="10"/>
  </si>
  <si>
    <t>H　混合調製する薬剤数</t>
    <rPh sb="2" eb="4">
      <t>コンゴウ</t>
    </rPh>
    <rPh sb="4" eb="6">
      <t>チョウセイ</t>
    </rPh>
    <rPh sb="8" eb="11">
      <t>ヤクザイスウ</t>
    </rPh>
    <phoneticPr fontId="10"/>
  </si>
  <si>
    <t>4剤</t>
    <rPh sb="1" eb="2">
      <t>ザイ</t>
    </rPh>
    <phoneticPr fontId="6"/>
  </si>
  <si>
    <t>5剤</t>
    <rPh sb="1" eb="2">
      <t>ザイ</t>
    </rPh>
    <phoneticPr fontId="6"/>
  </si>
  <si>
    <t>6剤</t>
    <rPh sb="1" eb="2">
      <t>ザイ</t>
    </rPh>
    <phoneticPr fontId="6"/>
  </si>
  <si>
    <t>7剤</t>
    <rPh sb="1" eb="2">
      <t>ザイ</t>
    </rPh>
    <phoneticPr fontId="6"/>
  </si>
  <si>
    <t>8剤</t>
    <rPh sb="1" eb="2">
      <t>ザイ</t>
    </rPh>
    <phoneticPr fontId="6"/>
  </si>
  <si>
    <t>9剤</t>
    <rPh sb="1" eb="2">
      <t>ザイ</t>
    </rPh>
    <phoneticPr fontId="6"/>
  </si>
  <si>
    <t>10剤</t>
    <rPh sb="2" eb="3">
      <t>ザイ</t>
    </rPh>
    <phoneticPr fontId="6"/>
  </si>
  <si>
    <t>11剤</t>
    <rPh sb="2" eb="3">
      <t>ザイ</t>
    </rPh>
    <phoneticPr fontId="6"/>
  </si>
  <si>
    <t>*1：【治験薬の剤数・規格数・管理が必要な資材数のカウント方法】を参照</t>
    <phoneticPr fontId="21"/>
  </si>
  <si>
    <t>*2：依頼者からプラセボの提供がなく、盲検化のために薬剤師がプラセボを作成し、盲検維持のための特段の配慮が必要なもの</t>
    <rPh sb="3" eb="6">
      <t>イライシャ</t>
    </rPh>
    <rPh sb="19" eb="20">
      <t>モウ</t>
    </rPh>
    <rPh sb="20" eb="21">
      <t>ケン</t>
    </rPh>
    <rPh sb="21" eb="22">
      <t>カ</t>
    </rPh>
    <rPh sb="26" eb="29">
      <t>ヤクザイシ</t>
    </rPh>
    <rPh sb="35" eb="37">
      <t>サクセイ</t>
    </rPh>
    <phoneticPr fontId="21"/>
  </si>
  <si>
    <t>*3：【注射薬無菌調製が必要な薬剤数のカウント方法】を参照</t>
    <rPh sb="7" eb="9">
      <t>ムキン</t>
    </rPh>
    <rPh sb="12" eb="14">
      <t>ヒツヨウ</t>
    </rPh>
    <phoneticPr fontId="21"/>
  </si>
  <si>
    <t>*4：15-25℃保管は恒温槽不要・ウエイト2になります</t>
    <rPh sb="9" eb="11">
      <t>ホカン</t>
    </rPh>
    <rPh sb="12" eb="14">
      <t>コウオン</t>
    </rPh>
    <rPh sb="15" eb="17">
      <t>フヨウ</t>
    </rPh>
    <phoneticPr fontId="21"/>
  </si>
  <si>
    <t>別紙 2-2</t>
    <rPh sb="0" eb="2">
      <t>ベッシ</t>
    </rPh>
    <phoneticPr fontId="6"/>
  </si>
  <si>
    <t>C.治験薬等の剤数・規格数・管理が必要な資材数のカウント方法</t>
    <rPh sb="2" eb="4">
      <t>チケン</t>
    </rPh>
    <rPh sb="4" eb="5">
      <t>ヤク</t>
    </rPh>
    <rPh sb="5" eb="6">
      <t>トウ</t>
    </rPh>
    <rPh sb="7" eb="8">
      <t>ザイ</t>
    </rPh>
    <rPh sb="8" eb="9">
      <t>スウ</t>
    </rPh>
    <rPh sb="10" eb="12">
      <t>キカク</t>
    </rPh>
    <rPh sb="12" eb="13">
      <t>スウ</t>
    </rPh>
    <rPh sb="14" eb="16">
      <t>カンリ</t>
    </rPh>
    <rPh sb="17" eb="19">
      <t>ヒツヨウ</t>
    </rPh>
    <rPh sb="20" eb="22">
      <t>シザイ</t>
    </rPh>
    <rPh sb="22" eb="23">
      <t>スウ</t>
    </rPh>
    <rPh sb="28" eb="30">
      <t>ホウホウ</t>
    </rPh>
    <phoneticPr fontId="21"/>
  </si>
  <si>
    <t>①　依頼者提供薬のラベルの表示が異なるものはそれぞれ異なる薬剤としてカウントする</t>
    <rPh sb="2" eb="5">
      <t>イライシャ</t>
    </rPh>
    <rPh sb="5" eb="7">
      <t>テイキョウ</t>
    </rPh>
    <rPh sb="7" eb="8">
      <t>ヤク</t>
    </rPh>
    <rPh sb="13" eb="15">
      <t>ヒョウジ</t>
    </rPh>
    <rPh sb="16" eb="17">
      <t>コト</t>
    </rPh>
    <rPh sb="26" eb="27">
      <t>コト</t>
    </rPh>
    <rPh sb="29" eb="31">
      <t>ヤクザイ</t>
    </rPh>
    <phoneticPr fontId="21"/>
  </si>
  <si>
    <t>②　盲検期用治験薬またはプラセボ、非盲検期用治験薬（実薬のみ）はそれぞれ異なる薬剤としてカウントする</t>
    <rPh sb="2" eb="3">
      <t>モウ</t>
    </rPh>
    <rPh sb="3" eb="4">
      <t>ケン</t>
    </rPh>
    <rPh sb="4" eb="6">
      <t>キヨウ</t>
    </rPh>
    <rPh sb="6" eb="8">
      <t>チケン</t>
    </rPh>
    <rPh sb="8" eb="9">
      <t>ヤク</t>
    </rPh>
    <rPh sb="17" eb="18">
      <t>ヒ</t>
    </rPh>
    <rPh sb="18" eb="19">
      <t>モウ</t>
    </rPh>
    <rPh sb="19" eb="20">
      <t>ケン</t>
    </rPh>
    <rPh sb="20" eb="22">
      <t>キヨウ</t>
    </rPh>
    <rPh sb="22" eb="24">
      <t>チケン</t>
    </rPh>
    <rPh sb="24" eb="25">
      <t>ヤク</t>
    </rPh>
    <rPh sb="26" eb="27">
      <t>ジツ</t>
    </rPh>
    <rPh sb="27" eb="28">
      <t>ヤク</t>
    </rPh>
    <phoneticPr fontId="21"/>
  </si>
  <si>
    <t>③　同じ成分名であっても異なる力価・濃度・入り数の薬剤はそれぞれ異なる薬剤としてカウントする</t>
    <rPh sb="2" eb="3">
      <t>オナ</t>
    </rPh>
    <rPh sb="4" eb="6">
      <t>セイブン</t>
    </rPh>
    <rPh sb="6" eb="7">
      <t>メイ</t>
    </rPh>
    <rPh sb="12" eb="13">
      <t>コト</t>
    </rPh>
    <rPh sb="15" eb="17">
      <t>リキカ</t>
    </rPh>
    <rPh sb="18" eb="20">
      <t>ノウド</t>
    </rPh>
    <rPh sb="25" eb="27">
      <t>ヤクザイ</t>
    </rPh>
    <phoneticPr fontId="21"/>
  </si>
  <si>
    <t>④　試験途中で依頼者提供薬の力価・濃度・入り数・保管温度帯（項目I)が変更になる場合は追加でカウントする</t>
    <rPh sb="2" eb="4">
      <t>シケン</t>
    </rPh>
    <rPh sb="4" eb="6">
      <t>トチュウ</t>
    </rPh>
    <rPh sb="7" eb="10">
      <t>イライシャ</t>
    </rPh>
    <rPh sb="10" eb="12">
      <t>テイキョウ</t>
    </rPh>
    <rPh sb="12" eb="13">
      <t>ヤク</t>
    </rPh>
    <rPh sb="14" eb="16">
      <t>リキカ</t>
    </rPh>
    <rPh sb="17" eb="19">
      <t>ノウド</t>
    </rPh>
    <rPh sb="20" eb="21">
      <t>イ</t>
    </rPh>
    <rPh sb="22" eb="23">
      <t>スウ</t>
    </rPh>
    <rPh sb="24" eb="26">
      <t>ホカン</t>
    </rPh>
    <rPh sb="26" eb="28">
      <t>オンド</t>
    </rPh>
    <rPh sb="28" eb="29">
      <t>タイ</t>
    </rPh>
    <rPh sb="30" eb="32">
      <t>コウモク</t>
    </rPh>
    <rPh sb="35" eb="37">
      <t>ヘンコウ</t>
    </rPh>
    <rPh sb="40" eb="42">
      <t>バアイ</t>
    </rPh>
    <rPh sb="43" eb="45">
      <t>ツイカ</t>
    </rPh>
    <phoneticPr fontId="21"/>
  </si>
  <si>
    <t>⑤　依頼者提供薬だけではなく薬剤部で保管する依頼者提供の資材（針・遮光袋・シリンジ・輸液・医療機器など）もそれぞれカウントする</t>
    <rPh sb="2" eb="5">
      <t>イライシャ</t>
    </rPh>
    <rPh sb="5" eb="7">
      <t>テイキョウ</t>
    </rPh>
    <rPh sb="7" eb="8">
      <t>ヤク</t>
    </rPh>
    <rPh sb="14" eb="16">
      <t>ヤクザイ</t>
    </rPh>
    <rPh sb="16" eb="17">
      <t>ブ</t>
    </rPh>
    <rPh sb="18" eb="20">
      <t>ホカン</t>
    </rPh>
    <rPh sb="22" eb="25">
      <t>イライシャ</t>
    </rPh>
    <rPh sb="25" eb="27">
      <t>テイキョウ</t>
    </rPh>
    <rPh sb="28" eb="30">
      <t>シザイ</t>
    </rPh>
    <rPh sb="31" eb="32">
      <t>ハリ</t>
    </rPh>
    <rPh sb="33" eb="35">
      <t>シャコウ</t>
    </rPh>
    <rPh sb="35" eb="36">
      <t>ブクロ</t>
    </rPh>
    <rPh sb="42" eb="44">
      <t>ユエキ</t>
    </rPh>
    <rPh sb="45" eb="47">
      <t>イリョウ</t>
    </rPh>
    <rPh sb="47" eb="49">
      <t>キキ</t>
    </rPh>
    <phoneticPr fontId="21"/>
  </si>
  <si>
    <t>⑥　当院採用品目の針・輸液などが適合しない場合は依頼者提供が必要となり、それらもカウントする</t>
    <rPh sb="2" eb="4">
      <t>トウイン</t>
    </rPh>
    <rPh sb="4" eb="6">
      <t>サイヨウ</t>
    </rPh>
    <rPh sb="6" eb="8">
      <t>ヒンモク</t>
    </rPh>
    <rPh sb="9" eb="10">
      <t>ハリ</t>
    </rPh>
    <rPh sb="11" eb="13">
      <t>ユエキ</t>
    </rPh>
    <rPh sb="16" eb="18">
      <t>テキゴウ</t>
    </rPh>
    <rPh sb="21" eb="23">
      <t>バアイ</t>
    </rPh>
    <rPh sb="24" eb="27">
      <t>イライシャ</t>
    </rPh>
    <rPh sb="27" eb="29">
      <t>テイキョウ</t>
    </rPh>
    <rPh sb="30" eb="32">
      <t>ヒツヨウ</t>
    </rPh>
    <phoneticPr fontId="21"/>
  </si>
  <si>
    <t>⑦　初回搬入時にどちらの投与群の薬剤も搬入される場合は、両方の群の薬剤をすべてをカウントする</t>
    <rPh sb="2" eb="4">
      <t>ショカイ</t>
    </rPh>
    <rPh sb="4" eb="6">
      <t>ハンニュウ</t>
    </rPh>
    <rPh sb="6" eb="7">
      <t>ジ</t>
    </rPh>
    <rPh sb="12" eb="14">
      <t>トウヨ</t>
    </rPh>
    <rPh sb="14" eb="15">
      <t>グン</t>
    </rPh>
    <rPh sb="16" eb="18">
      <t>ヤクザイ</t>
    </rPh>
    <rPh sb="19" eb="21">
      <t>ハンニュウ</t>
    </rPh>
    <rPh sb="24" eb="26">
      <t>バアイ</t>
    </rPh>
    <rPh sb="28" eb="30">
      <t>リョウホウ</t>
    </rPh>
    <rPh sb="31" eb="32">
      <t>グン</t>
    </rPh>
    <rPh sb="33" eb="35">
      <t>ヤクザイ</t>
    </rPh>
    <phoneticPr fontId="21"/>
  </si>
  <si>
    <t>　　C【治験薬等の剤数・規格数・管理が必要な資材数】のカウント例を下記に示しますので参照してください</t>
    <rPh sb="4" eb="6">
      <t>チケン</t>
    </rPh>
    <rPh sb="6" eb="7">
      <t>ヤク</t>
    </rPh>
    <rPh sb="7" eb="8">
      <t>トウ</t>
    </rPh>
    <rPh sb="9" eb="10">
      <t>ザイ</t>
    </rPh>
    <rPh sb="10" eb="11">
      <t>スウ</t>
    </rPh>
    <rPh sb="12" eb="14">
      <t>キカク</t>
    </rPh>
    <rPh sb="14" eb="15">
      <t>スウ</t>
    </rPh>
    <rPh sb="16" eb="18">
      <t>カンリ</t>
    </rPh>
    <rPh sb="19" eb="21">
      <t>ヒツヨウ</t>
    </rPh>
    <rPh sb="22" eb="24">
      <t>シザイ</t>
    </rPh>
    <rPh sb="24" eb="25">
      <t>スウ</t>
    </rPh>
    <rPh sb="31" eb="32">
      <t>レイ</t>
    </rPh>
    <rPh sb="33" eb="35">
      <t>カキ</t>
    </rPh>
    <rPh sb="36" eb="37">
      <t>シメ</t>
    </rPh>
    <rPh sb="42" eb="44">
      <t>サンショウ</t>
    </rPh>
    <phoneticPr fontId="21"/>
  </si>
  <si>
    <t>治験薬A　非盲検試験</t>
    <rPh sb="0" eb="2">
      <t>チケン</t>
    </rPh>
    <rPh sb="2" eb="3">
      <t>ヤク</t>
    </rPh>
    <rPh sb="5" eb="6">
      <t>ヒ</t>
    </rPh>
    <rPh sb="6" eb="7">
      <t>モウ</t>
    </rPh>
    <rPh sb="7" eb="8">
      <t>ケン</t>
    </rPh>
    <rPh sb="8" eb="10">
      <t>シケン</t>
    </rPh>
    <phoneticPr fontId="21"/>
  </si>
  <si>
    <t>治験薬A　10ｍｇ　　60錠/ボトル</t>
    <rPh sb="0" eb="2">
      <t>チケン</t>
    </rPh>
    <rPh sb="2" eb="3">
      <t>ヤク</t>
    </rPh>
    <rPh sb="13" eb="14">
      <t>ジョウ</t>
    </rPh>
    <phoneticPr fontId="21"/>
  </si>
  <si>
    <t>治験薬A　20ｍｇ　　60錠/ボトル</t>
    <rPh sb="0" eb="2">
      <t>チケン</t>
    </rPh>
    <rPh sb="2" eb="3">
      <t>ヤク</t>
    </rPh>
    <phoneticPr fontId="21"/>
  </si>
  <si>
    <t>C：合計数</t>
    <rPh sb="4" eb="5">
      <t>スウ</t>
    </rPh>
    <phoneticPr fontId="21"/>
  </si>
  <si>
    <t>治験薬A　（盲検期＋非盲検期あり）</t>
    <rPh sb="0" eb="2">
      <t>チケン</t>
    </rPh>
    <rPh sb="2" eb="3">
      <t>ヤク</t>
    </rPh>
    <rPh sb="6" eb="7">
      <t>モウ</t>
    </rPh>
    <rPh sb="7" eb="8">
      <t>ケン</t>
    </rPh>
    <rPh sb="8" eb="9">
      <t>キ</t>
    </rPh>
    <rPh sb="10" eb="11">
      <t>ヒ</t>
    </rPh>
    <rPh sb="11" eb="12">
      <t>モウ</t>
    </rPh>
    <rPh sb="12" eb="13">
      <t>ケン</t>
    </rPh>
    <rPh sb="13" eb="14">
      <t>キ</t>
    </rPh>
    <phoneticPr fontId="21"/>
  </si>
  <si>
    <t>盲検期　治験薬A　10ｍｇ/プラセボ　　10錠/シート</t>
    <rPh sb="0" eb="1">
      <t>モウ</t>
    </rPh>
    <rPh sb="1" eb="2">
      <t>ケン</t>
    </rPh>
    <rPh sb="2" eb="3">
      <t>キ</t>
    </rPh>
    <rPh sb="4" eb="6">
      <t>チケン</t>
    </rPh>
    <rPh sb="6" eb="7">
      <t>ヤク</t>
    </rPh>
    <rPh sb="22" eb="23">
      <t>ジョウ</t>
    </rPh>
    <phoneticPr fontId="21"/>
  </si>
  <si>
    <t>盲検期　治験薬A　25ｍｇ/プラセボ　　60錠/ボトル</t>
    <rPh sb="0" eb="1">
      <t>モウ</t>
    </rPh>
    <rPh sb="1" eb="2">
      <t>ケン</t>
    </rPh>
    <rPh sb="2" eb="3">
      <t>キ</t>
    </rPh>
    <rPh sb="4" eb="6">
      <t>チケン</t>
    </rPh>
    <rPh sb="6" eb="7">
      <t>ヤク</t>
    </rPh>
    <rPh sb="22" eb="23">
      <t>ジョウ</t>
    </rPh>
    <phoneticPr fontId="21"/>
  </si>
  <si>
    <t>非盲検期　治験薬A　25ｍｇ　　60錠/ボトル</t>
    <rPh sb="0" eb="1">
      <t>ヒ</t>
    </rPh>
    <rPh sb="1" eb="2">
      <t>モウ</t>
    </rPh>
    <rPh sb="2" eb="3">
      <t>ケン</t>
    </rPh>
    <rPh sb="3" eb="4">
      <t>キ</t>
    </rPh>
    <rPh sb="5" eb="7">
      <t>チケン</t>
    </rPh>
    <rPh sb="7" eb="8">
      <t>ヤク</t>
    </rPh>
    <rPh sb="18" eb="19">
      <t>ジョウ</t>
    </rPh>
    <phoneticPr fontId="21"/>
  </si>
  <si>
    <t>治験薬A/プラセボ＋依頼者提供薬B（標準治療）</t>
    <rPh sb="0" eb="2">
      <t>チケン</t>
    </rPh>
    <rPh sb="2" eb="3">
      <t>ヤク</t>
    </rPh>
    <rPh sb="10" eb="13">
      <t>イライシャ</t>
    </rPh>
    <rPh sb="13" eb="15">
      <t>テイキョウ</t>
    </rPh>
    <rPh sb="15" eb="16">
      <t>ヤク</t>
    </rPh>
    <rPh sb="18" eb="20">
      <t>ヒョウジュン</t>
    </rPh>
    <rPh sb="20" eb="22">
      <t>チリョウ</t>
    </rPh>
    <phoneticPr fontId="21"/>
  </si>
  <si>
    <t>治験薬A/プラセボ　10ｍｇ/25ｍL　</t>
    <rPh sb="0" eb="2">
      <t>チケン</t>
    </rPh>
    <rPh sb="2" eb="3">
      <t>ヤク</t>
    </rPh>
    <phoneticPr fontId="21"/>
  </si>
  <si>
    <t>依頼者提供薬B　50ｍｇ/50ｍL</t>
    <phoneticPr fontId="6"/>
  </si>
  <si>
    <t>依頼者提供薬B　50ｍｇ/10ｍL（高濃度）</t>
    <rPh sb="18" eb="21">
      <t>コウノウド</t>
    </rPh>
    <phoneticPr fontId="6"/>
  </si>
  <si>
    <t>治験薬A専用の輸液バッグ</t>
    <rPh sb="0" eb="2">
      <t>チケン</t>
    </rPh>
    <rPh sb="2" eb="3">
      <t>ヤク</t>
    </rPh>
    <rPh sb="4" eb="6">
      <t>センヨウ</t>
    </rPh>
    <rPh sb="7" eb="9">
      <t>ユエキ</t>
    </rPh>
    <phoneticPr fontId="6"/>
  </si>
  <si>
    <t>治験薬A専用の遮光袋</t>
    <rPh sb="0" eb="2">
      <t>チケン</t>
    </rPh>
    <rPh sb="2" eb="3">
      <t>ヤク</t>
    </rPh>
    <rPh sb="4" eb="6">
      <t>センヨウ</t>
    </rPh>
    <rPh sb="7" eb="9">
      <t>シャコウ</t>
    </rPh>
    <rPh sb="9" eb="10">
      <t>ブクロ</t>
    </rPh>
    <phoneticPr fontId="6"/>
  </si>
  <si>
    <t>投与群A（治験薬A）　投与群B（依頼者提供の対照薬B）　2群に割付けがある試験</t>
    <rPh sb="0" eb="2">
      <t>トウヨ</t>
    </rPh>
    <rPh sb="2" eb="3">
      <t>グン</t>
    </rPh>
    <rPh sb="5" eb="7">
      <t>チケン</t>
    </rPh>
    <rPh sb="7" eb="8">
      <t>ヤク</t>
    </rPh>
    <rPh sb="11" eb="13">
      <t>トウヨ</t>
    </rPh>
    <rPh sb="13" eb="14">
      <t>グン</t>
    </rPh>
    <rPh sb="16" eb="19">
      <t>イライシャ</t>
    </rPh>
    <rPh sb="19" eb="21">
      <t>テイキョウ</t>
    </rPh>
    <rPh sb="22" eb="24">
      <t>タイショウ</t>
    </rPh>
    <rPh sb="24" eb="25">
      <t>ヤク</t>
    </rPh>
    <rPh sb="29" eb="30">
      <t>グン</t>
    </rPh>
    <rPh sb="31" eb="33">
      <t>ワリツ</t>
    </rPh>
    <rPh sb="37" eb="39">
      <t>シケン</t>
    </rPh>
    <phoneticPr fontId="21"/>
  </si>
  <si>
    <t>治験薬A　10ｍｇ/25ｍL　</t>
    <rPh sb="0" eb="2">
      <t>チケン</t>
    </rPh>
    <rPh sb="2" eb="3">
      <t>ヤク</t>
    </rPh>
    <phoneticPr fontId="21"/>
  </si>
  <si>
    <t>依頼者提供の対照薬B　50ｍｇ/50ｍL</t>
    <rPh sb="6" eb="8">
      <t>タイショウ</t>
    </rPh>
    <phoneticPr fontId="6"/>
  </si>
  <si>
    <t>別紙 2-3</t>
    <rPh sb="0" eb="2">
      <t>ベッシ</t>
    </rPh>
    <phoneticPr fontId="6"/>
  </si>
  <si>
    <t>H.注射薬無菌調製が必要な薬剤数のカウント方法</t>
    <rPh sb="2" eb="5">
      <t>チュウシャヤク</t>
    </rPh>
    <rPh sb="5" eb="7">
      <t>ムキン</t>
    </rPh>
    <rPh sb="7" eb="9">
      <t>チョウセイ</t>
    </rPh>
    <rPh sb="10" eb="12">
      <t>ヒツヨウ</t>
    </rPh>
    <rPh sb="13" eb="15">
      <t>ヤクザイ</t>
    </rPh>
    <rPh sb="15" eb="16">
      <t>スウ</t>
    </rPh>
    <rPh sb="21" eb="23">
      <t>ホウホウ</t>
    </rPh>
    <phoneticPr fontId="21"/>
  </si>
  <si>
    <t>①　Gの要素で選択された１クールの日数の間に調製する薬剤の数とする</t>
    <rPh sb="4" eb="6">
      <t>ヨウソ</t>
    </rPh>
    <rPh sb="7" eb="9">
      <t>センタク</t>
    </rPh>
    <rPh sb="17" eb="19">
      <t>ニッスウ</t>
    </rPh>
    <rPh sb="20" eb="21">
      <t>アイダ</t>
    </rPh>
    <rPh sb="22" eb="23">
      <t>セイ</t>
    </rPh>
    <rPh sb="25" eb="27">
      <t>ヤクザイ</t>
    </rPh>
    <rPh sb="28" eb="29">
      <t>スウ</t>
    </rPh>
    <phoneticPr fontId="21"/>
  </si>
  <si>
    <t>②　同日に２つの薬剤を調製する場合は１剤ではなく２剤とカウントする</t>
    <rPh sb="2" eb="4">
      <t>ドウジツ</t>
    </rPh>
    <rPh sb="8" eb="10">
      <t>ヤクザイ</t>
    </rPh>
    <rPh sb="11" eb="13">
      <t>チョウセイ</t>
    </rPh>
    <rPh sb="15" eb="17">
      <t>バアイ</t>
    </rPh>
    <rPh sb="19" eb="20">
      <t>ザイ</t>
    </rPh>
    <rPh sb="25" eb="26">
      <t>ザイ</t>
    </rPh>
    <phoneticPr fontId="21"/>
  </si>
  <si>
    <t>③　同じ薬剤であっても異なる日に調製する場合は１剤ではなく個々にカウントする</t>
    <rPh sb="2" eb="3">
      <t>オナ</t>
    </rPh>
    <rPh sb="4" eb="6">
      <t>ヤクザイ</t>
    </rPh>
    <rPh sb="11" eb="12">
      <t>コト</t>
    </rPh>
    <rPh sb="14" eb="15">
      <t>ヒ</t>
    </rPh>
    <rPh sb="16" eb="18">
      <t>チョウセイ</t>
    </rPh>
    <rPh sb="20" eb="22">
      <t>バアイ</t>
    </rPh>
    <rPh sb="24" eb="25">
      <t>ザイ</t>
    </rPh>
    <rPh sb="29" eb="31">
      <t>ココ</t>
    </rPh>
    <phoneticPr fontId="21"/>
  </si>
  <si>
    <t>④　提供薬だけではなく、対照薬として院内採用品を使用する場合における調製が必要な薬剤数も含む</t>
    <rPh sb="2" eb="4">
      <t>テイキョウ</t>
    </rPh>
    <rPh sb="4" eb="5">
      <t>ヤク</t>
    </rPh>
    <rPh sb="18" eb="20">
      <t>インナイ</t>
    </rPh>
    <rPh sb="20" eb="22">
      <t>サイヨウ</t>
    </rPh>
    <rPh sb="22" eb="23">
      <t>ヒン</t>
    </rPh>
    <rPh sb="24" eb="26">
      <t>シヨウ</t>
    </rPh>
    <rPh sb="28" eb="30">
      <t>バアイ</t>
    </rPh>
    <rPh sb="34" eb="36">
      <t>チョウセイ</t>
    </rPh>
    <rPh sb="37" eb="39">
      <t>ヒツヨウ</t>
    </rPh>
    <rPh sb="40" eb="42">
      <t>ヤクザイ</t>
    </rPh>
    <rPh sb="42" eb="43">
      <t>スウ</t>
    </rPh>
    <rPh sb="44" eb="45">
      <t>フク</t>
    </rPh>
    <phoneticPr fontId="21"/>
  </si>
  <si>
    <t>　　　ただしプレメディケーションは薬剤数に含まなくてよい</t>
    <rPh sb="17" eb="19">
      <t>ヤクザイ</t>
    </rPh>
    <rPh sb="19" eb="20">
      <t>スウ</t>
    </rPh>
    <rPh sb="21" eb="22">
      <t>フク</t>
    </rPh>
    <phoneticPr fontId="21"/>
  </si>
  <si>
    <t>⑤　依頼者側でプラセボ提供がない場合で非盲検担当者が輸液ボトルに針穴をあけるなどの配慮が必要な場合は１剤にカウントする</t>
    <rPh sb="2" eb="4">
      <t>イライ</t>
    </rPh>
    <rPh sb="4" eb="5">
      <t>シャ</t>
    </rPh>
    <rPh sb="5" eb="6">
      <t>ガワ</t>
    </rPh>
    <rPh sb="11" eb="13">
      <t>テイキョウ</t>
    </rPh>
    <rPh sb="16" eb="18">
      <t>バアイ</t>
    </rPh>
    <rPh sb="19" eb="20">
      <t>ヒ</t>
    </rPh>
    <rPh sb="20" eb="21">
      <t>モウ</t>
    </rPh>
    <rPh sb="21" eb="22">
      <t>ケン</t>
    </rPh>
    <rPh sb="22" eb="25">
      <t>タントウシャ</t>
    </rPh>
    <rPh sb="26" eb="28">
      <t>ユエキ</t>
    </rPh>
    <rPh sb="32" eb="33">
      <t>ハリ</t>
    </rPh>
    <rPh sb="33" eb="34">
      <t>アナ</t>
    </rPh>
    <rPh sb="41" eb="43">
      <t>ハイリョ</t>
    </rPh>
    <rPh sb="44" eb="46">
      <t>ヒツヨウ</t>
    </rPh>
    <rPh sb="47" eb="49">
      <t>バアイ</t>
    </rPh>
    <rPh sb="51" eb="52">
      <t>ザイ</t>
    </rPh>
    <phoneticPr fontId="21"/>
  </si>
  <si>
    <t>⑥　各クールごとに調製が必要な薬剤数が異なる場合は、薬剤数が最大のクールで算定する</t>
    <rPh sb="2" eb="3">
      <t>カク</t>
    </rPh>
    <rPh sb="9" eb="11">
      <t>チョウセイ</t>
    </rPh>
    <rPh sb="12" eb="14">
      <t>ヒツヨウ</t>
    </rPh>
    <rPh sb="15" eb="17">
      <t>ヤクザイ</t>
    </rPh>
    <rPh sb="17" eb="18">
      <t>スウ</t>
    </rPh>
    <rPh sb="19" eb="20">
      <t>コト</t>
    </rPh>
    <rPh sb="22" eb="24">
      <t>バアイ</t>
    </rPh>
    <rPh sb="26" eb="28">
      <t>ヤクザイ</t>
    </rPh>
    <rPh sb="28" eb="29">
      <t>スウ</t>
    </rPh>
    <rPh sb="30" eb="32">
      <t>サイダイ</t>
    </rPh>
    <rPh sb="37" eb="39">
      <t>サンテイ</t>
    </rPh>
    <phoneticPr fontId="21"/>
  </si>
  <si>
    <t>　　H 【注射薬無菌調製が必要な場合】の薬剤数のカウント例を下記に示しますので参照してください</t>
    <rPh sb="5" eb="8">
      <t>チュウシャヤク</t>
    </rPh>
    <rPh sb="8" eb="10">
      <t>ムキン</t>
    </rPh>
    <rPh sb="10" eb="12">
      <t>チョウセイ</t>
    </rPh>
    <rPh sb="13" eb="15">
      <t>ヒツヨウ</t>
    </rPh>
    <rPh sb="16" eb="18">
      <t>バアイ</t>
    </rPh>
    <rPh sb="20" eb="22">
      <t>ヤクザイ</t>
    </rPh>
    <rPh sb="22" eb="23">
      <t>スウ</t>
    </rPh>
    <rPh sb="28" eb="29">
      <t>レイ</t>
    </rPh>
    <rPh sb="30" eb="32">
      <t>カキ</t>
    </rPh>
    <rPh sb="33" eb="34">
      <t>シメ</t>
    </rPh>
    <rPh sb="39" eb="41">
      <t>サンショウ</t>
    </rPh>
    <phoneticPr fontId="21"/>
  </si>
  <si>
    <t>治験薬A+治験薬B</t>
    <rPh sb="0" eb="2">
      <t>チケン</t>
    </rPh>
    <rPh sb="2" eb="3">
      <t>ヤク</t>
    </rPh>
    <rPh sb="5" eb="8">
      <t>チケンヤク</t>
    </rPh>
    <phoneticPr fontId="21"/>
  </si>
  <si>
    <t>28日クール</t>
    <rPh sb="2" eb="3">
      <t>ニチ</t>
    </rPh>
    <phoneticPr fontId="21"/>
  </si>
  <si>
    <t>day1</t>
    <phoneticPr fontId="21"/>
  </si>
  <si>
    <t>day2</t>
    <phoneticPr fontId="21"/>
  </si>
  <si>
    <t>day8</t>
    <phoneticPr fontId="21"/>
  </si>
  <si>
    <t>day9</t>
    <phoneticPr fontId="21"/>
  </si>
  <si>
    <t>治験薬A</t>
    <rPh sb="0" eb="2">
      <t>チケン</t>
    </rPh>
    <rPh sb="2" eb="3">
      <t>ヤク</t>
    </rPh>
    <phoneticPr fontId="21"/>
  </si>
  <si>
    <t>治験薬B</t>
    <rPh sb="0" eb="2">
      <t>チケン</t>
    </rPh>
    <rPh sb="2" eb="3">
      <t>ヤク</t>
    </rPh>
    <phoneticPr fontId="21"/>
  </si>
  <si>
    <t>H：薬剤数</t>
    <rPh sb="2" eb="4">
      <t>ヤクザイ</t>
    </rPh>
    <rPh sb="4" eb="5">
      <t>スウ</t>
    </rPh>
    <phoneticPr fontId="21"/>
  </si>
  <si>
    <t>治験薬＋FOLFOX（すべて提供品）</t>
    <rPh sb="0" eb="2">
      <t>チケン</t>
    </rPh>
    <rPh sb="2" eb="3">
      <t>ヤク</t>
    </rPh>
    <rPh sb="14" eb="16">
      <t>テイキョウ</t>
    </rPh>
    <rPh sb="16" eb="17">
      <t>ヒン</t>
    </rPh>
    <phoneticPr fontId="21"/>
  </si>
  <si>
    <t>14日クール</t>
    <rPh sb="2" eb="3">
      <t>ニチ</t>
    </rPh>
    <phoneticPr fontId="21"/>
  </si>
  <si>
    <t>治験薬</t>
    <rPh sb="0" eb="2">
      <t>チケン</t>
    </rPh>
    <rPh sb="2" eb="3">
      <t>ヤク</t>
    </rPh>
    <phoneticPr fontId="21"/>
  </si>
  <si>
    <t>オキサリプラチン</t>
    <phoneticPr fontId="21"/>
  </si>
  <si>
    <t>レボホリナートCa</t>
    <phoneticPr fontId="21"/>
  </si>
  <si>
    <t>5-FU（ボーラス）</t>
    <phoneticPr fontId="21"/>
  </si>
  <si>
    <t>ボーラスとポンプは別々にカウントしてください</t>
    <rPh sb="9" eb="11">
      <t>ベツベツ</t>
    </rPh>
    <phoneticPr fontId="21"/>
  </si>
  <si>
    <t>5-FU（精密持続ポンプ）</t>
    <rPh sb="5" eb="7">
      <t>セイミツ</t>
    </rPh>
    <rPh sb="7" eb="9">
      <t>ジゾク</t>
    </rPh>
    <phoneticPr fontId="21"/>
  </si>
  <si>
    <t>治験薬（ﾌﾟﾗｾﾎﾞ提供なし）＋FP（院内採用品）</t>
    <rPh sb="10" eb="12">
      <t>テイキョウ</t>
    </rPh>
    <rPh sb="19" eb="21">
      <t>インナイ</t>
    </rPh>
    <rPh sb="21" eb="23">
      <t>サイヨウ</t>
    </rPh>
    <rPh sb="23" eb="24">
      <t>ヒン</t>
    </rPh>
    <phoneticPr fontId="21"/>
  </si>
  <si>
    <t>day3</t>
    <phoneticPr fontId="21"/>
  </si>
  <si>
    <t>day4</t>
    <phoneticPr fontId="21"/>
  </si>
  <si>
    <t>day5</t>
    <phoneticPr fontId="21"/>
  </si>
  <si>
    <t>治験薬（針穴をあける）</t>
    <rPh sb="0" eb="2">
      <t>チケン</t>
    </rPh>
    <rPh sb="2" eb="3">
      <t>ヤク</t>
    </rPh>
    <rPh sb="4" eb="5">
      <t>ハリ</t>
    </rPh>
    <rPh sb="5" eb="6">
      <t>アナ</t>
    </rPh>
    <phoneticPr fontId="21"/>
  </si>
  <si>
    <t>CDDP（院内採用品）</t>
    <rPh sb="5" eb="7">
      <t>インナイ</t>
    </rPh>
    <rPh sb="7" eb="9">
      <t>サイヨウ</t>
    </rPh>
    <rPh sb="9" eb="10">
      <t>ヒン</t>
    </rPh>
    <phoneticPr fontId="21"/>
  </si>
  <si>
    <t>5-FU（院内採用品）</t>
    <rPh sb="5" eb="7">
      <t>インナイ</t>
    </rPh>
    <rPh sb="7" eb="9">
      <t>サイヨウ</t>
    </rPh>
    <rPh sb="9" eb="10">
      <t>ヒン</t>
    </rPh>
    <phoneticPr fontId="21"/>
  </si>
  <si>
    <t>別紙3</t>
    <rPh sb="0" eb="2">
      <t>ベッシ</t>
    </rPh>
    <phoneticPr fontId="6"/>
  </si>
  <si>
    <t>治験経費積算内訳（ポイント数(b,c)）</t>
    <phoneticPr fontId="10"/>
  </si>
  <si>
    <t>（医薬品治験）</t>
    <phoneticPr fontId="10"/>
  </si>
  <si>
    <t>要　　　　　　素</t>
  </si>
  <si>
    <t>ウエイト</t>
    <phoneticPr fontId="10"/>
  </si>
  <si>
    <t>Ⅰ
(ウエイト×1）</t>
    <phoneticPr fontId="10"/>
  </si>
  <si>
    <t>Ⅱ
(ウエイト×3）</t>
    <phoneticPr fontId="10"/>
  </si>
  <si>
    <t>Ⅲ
(ウエイト×5）</t>
    <phoneticPr fontId="10"/>
  </si>
  <si>
    <t>Ⅳ
(ウエイト×8）</t>
    <phoneticPr fontId="10"/>
  </si>
  <si>
    <t>ポイント</t>
    <phoneticPr fontId="10"/>
  </si>
  <si>
    <t>疾患の重篤度</t>
  </si>
  <si>
    <t>軽　度</t>
    <rPh sb="0" eb="1">
      <t>ケイ</t>
    </rPh>
    <rPh sb="2" eb="3">
      <t>ド</t>
    </rPh>
    <phoneticPr fontId="10"/>
  </si>
  <si>
    <t>中等度</t>
    <rPh sb="0" eb="3">
      <t>チュウトウド</t>
    </rPh>
    <phoneticPr fontId="10"/>
  </si>
  <si>
    <t>重症又は重篤</t>
  </si>
  <si>
    <t>Ｂ</t>
  </si>
  <si>
    <t>入院・外来の別</t>
  </si>
  <si>
    <t>外　来</t>
  </si>
  <si>
    <t>入　院</t>
  </si>
  <si>
    <t>治験薬製造承認の状況</t>
    <rPh sb="3" eb="5">
      <t>セイゾウ</t>
    </rPh>
    <rPh sb="5" eb="7">
      <t>ショウニン</t>
    </rPh>
    <rPh sb="8" eb="10">
      <t>ジョウキョウ</t>
    </rPh>
    <phoneticPr fontId="10"/>
  </si>
  <si>
    <t>他の適応に国内で承認</t>
    <rPh sb="0" eb="1">
      <t>ホカ</t>
    </rPh>
    <rPh sb="2" eb="4">
      <t>テキオウ</t>
    </rPh>
    <rPh sb="5" eb="7">
      <t>コクナイ</t>
    </rPh>
    <rPh sb="8" eb="10">
      <t>ショウニン</t>
    </rPh>
    <phoneticPr fontId="10"/>
  </si>
  <si>
    <t>同一適応で欧米で承認</t>
    <rPh sb="0" eb="2">
      <t>ドウイツ</t>
    </rPh>
    <rPh sb="2" eb="4">
      <t>テキオウ</t>
    </rPh>
    <rPh sb="5" eb="7">
      <t>オウベイ</t>
    </rPh>
    <rPh sb="8" eb="10">
      <t>ショウニン</t>
    </rPh>
    <phoneticPr fontId="10"/>
  </si>
  <si>
    <t>未承認</t>
    <rPh sb="0" eb="3">
      <t>ミショウニン</t>
    </rPh>
    <phoneticPr fontId="10"/>
  </si>
  <si>
    <t>治験薬の投与の経路</t>
  </si>
  <si>
    <t>外用・経口</t>
  </si>
  <si>
    <t>皮下・筋注</t>
  </si>
  <si>
    <t>静　注
・硝子体内注</t>
    <rPh sb="5" eb="8">
      <t>ショウシタイ</t>
    </rPh>
    <rPh sb="8" eb="9">
      <t>ナイ</t>
    </rPh>
    <rPh sb="9" eb="10">
      <t>チュウ</t>
    </rPh>
    <phoneticPr fontId="6"/>
  </si>
  <si>
    <t>点滴静注
・動注</t>
    <rPh sb="0" eb="2">
      <t>テンテキ</t>
    </rPh>
    <rPh sb="2" eb="3">
      <t>ジョウ</t>
    </rPh>
    <rPh sb="3" eb="4">
      <t>チュウ</t>
    </rPh>
    <rPh sb="6" eb="7">
      <t>ドウ</t>
    </rPh>
    <rPh sb="7" eb="8">
      <t>チュウ</t>
    </rPh>
    <phoneticPr fontId="10"/>
  </si>
  <si>
    <t>デザイン</t>
  </si>
  <si>
    <t>オープン</t>
  </si>
  <si>
    <t>単盲検</t>
  </si>
  <si>
    <t>二重盲検</t>
  </si>
  <si>
    <t>ポピュレーション</t>
  </si>
  <si>
    <t>成　人</t>
  </si>
  <si>
    <t>成人（高齢者、肝腎障害等合併有）</t>
    <phoneticPr fontId="10"/>
  </si>
  <si>
    <t>小　児</t>
    <rPh sb="0" eb="1">
      <t>コ</t>
    </rPh>
    <rPh sb="2" eb="3">
      <t>コ</t>
    </rPh>
    <phoneticPr fontId="10"/>
  </si>
  <si>
    <t>新生児、
低体重出生児</t>
    <phoneticPr fontId="6"/>
  </si>
  <si>
    <t>被験者の選出
（適格＋除外基準）</t>
    <rPh sb="0" eb="3">
      <t>ヒケンシャ</t>
    </rPh>
    <rPh sb="4" eb="6">
      <t>センシュツ</t>
    </rPh>
    <rPh sb="8" eb="10">
      <t>テキカク</t>
    </rPh>
    <rPh sb="11" eb="13">
      <t>ジョガイ</t>
    </rPh>
    <rPh sb="13" eb="15">
      <t>キジュン</t>
    </rPh>
    <phoneticPr fontId="10"/>
  </si>
  <si>
    <t>19以下</t>
    <rPh sb="2" eb="4">
      <t>イカ</t>
    </rPh>
    <phoneticPr fontId="10"/>
  </si>
  <si>
    <t>20～29</t>
    <phoneticPr fontId="10"/>
  </si>
  <si>
    <t>30以上</t>
    <rPh sb="2" eb="4">
      <t>イジョウ</t>
    </rPh>
    <phoneticPr fontId="10"/>
  </si>
  <si>
    <t>投与期間</t>
    <phoneticPr fontId="6"/>
  </si>
  <si>
    <t>４週間以内</t>
  </si>
  <si>
    <t>５～２４週</t>
  </si>
  <si>
    <t>２５～４８週</t>
    <phoneticPr fontId="10"/>
  </si>
  <si>
    <t>４９週から２４週ごとに３ポイント加算（注）</t>
    <rPh sb="2" eb="3">
      <t>シュウ</t>
    </rPh>
    <rPh sb="7" eb="8">
      <t>シュウ</t>
    </rPh>
    <rPh sb="16" eb="18">
      <t>カサン</t>
    </rPh>
    <rPh sb="19" eb="20">
      <t>チュウ</t>
    </rPh>
    <phoneticPr fontId="10"/>
  </si>
  <si>
    <t>観察頻度(受診回数)</t>
  </si>
  <si>
    <t>４週に
１回未満</t>
    <rPh sb="5" eb="6">
      <t>カイ</t>
    </rPh>
    <rPh sb="6" eb="8">
      <t>ミマン</t>
    </rPh>
    <phoneticPr fontId="10"/>
  </si>
  <si>
    <t>４週に１回</t>
    <phoneticPr fontId="10"/>
  </si>
  <si>
    <t>４週に２回</t>
  </si>
  <si>
    <t>４週に
３回以上</t>
    <phoneticPr fontId="10"/>
  </si>
  <si>
    <t>Ｊ</t>
    <phoneticPr fontId="10"/>
  </si>
  <si>
    <t>臨床検査・自他覚症状観察項目数（受診１回当り）</t>
  </si>
  <si>
    <t>２５項目以内</t>
    <phoneticPr fontId="10"/>
  </si>
  <si>
    <t>２６～
５０項目</t>
    <phoneticPr fontId="10"/>
  </si>
  <si>
    <t>５１～
１００項目</t>
    <phoneticPr fontId="10"/>
  </si>
  <si>
    <t>１０１項目
以上</t>
    <phoneticPr fontId="10"/>
  </si>
  <si>
    <t>Ｋ</t>
    <phoneticPr fontId="10"/>
  </si>
  <si>
    <t>薬物動態測定等のための採血・採尿回数
（受診１回当たり)</t>
    <phoneticPr fontId="10"/>
  </si>
  <si>
    <t>１　回</t>
  </si>
  <si>
    <t>２～３回</t>
  </si>
  <si>
    <t>４回以上</t>
  </si>
  <si>
    <t>Ｌ</t>
    <phoneticPr fontId="10"/>
  </si>
  <si>
    <t>機能検査、画像診断等</t>
    <phoneticPr fontId="6"/>
  </si>
  <si>
    <t>２項目以下</t>
    <phoneticPr fontId="6"/>
  </si>
  <si>
    <t>３項目以上</t>
    <phoneticPr fontId="6"/>
  </si>
  <si>
    <t>５項目以上</t>
    <rPh sb="1" eb="3">
      <t>コウモク</t>
    </rPh>
    <rPh sb="3" eb="5">
      <t>イジョウ</t>
    </rPh>
    <phoneticPr fontId="6"/>
  </si>
  <si>
    <t>Ｍ</t>
    <phoneticPr fontId="10"/>
  </si>
  <si>
    <t>生検</t>
    <rPh sb="0" eb="2">
      <t>セイケン</t>
    </rPh>
    <phoneticPr fontId="6"/>
  </si>
  <si>
    <t>あり</t>
    <phoneticPr fontId="6"/>
  </si>
  <si>
    <t>Ｎ</t>
    <phoneticPr fontId="10"/>
  </si>
  <si>
    <t>サブスタディの実施数</t>
    <rPh sb="7" eb="9">
      <t>ジッシ</t>
    </rPh>
    <rPh sb="9" eb="10">
      <t>スウ</t>
    </rPh>
    <phoneticPr fontId="6"/>
  </si>
  <si>
    <t>２～４</t>
    <phoneticPr fontId="6"/>
  </si>
  <si>
    <t>５以上</t>
    <rPh sb="1" eb="3">
      <t>イジョウ</t>
    </rPh>
    <phoneticPr fontId="6"/>
  </si>
  <si>
    <t>Ｏ</t>
    <phoneticPr fontId="10"/>
  </si>
  <si>
    <t>画像提供</t>
    <rPh sb="0" eb="2">
      <t>ガゾウ</t>
    </rPh>
    <rPh sb="2" eb="4">
      <t>テイキョウ</t>
    </rPh>
    <phoneticPr fontId="6"/>
  </si>
  <si>
    <r>
      <t xml:space="preserve">あり
</t>
    </r>
    <r>
      <rPr>
        <sz val="8"/>
        <rFont val="ＭＳ ゴシック"/>
        <family val="3"/>
        <charset val="128"/>
      </rPr>
      <t>(モニターに提供)</t>
    </r>
    <rPh sb="9" eb="11">
      <t>テイキョウ</t>
    </rPh>
    <phoneticPr fontId="6"/>
  </si>
  <si>
    <r>
      <t xml:space="preserve">あり
</t>
    </r>
    <r>
      <rPr>
        <sz val="8"/>
        <rFont val="ＭＳ ゴシック"/>
        <family val="3"/>
        <charset val="128"/>
      </rPr>
      <t>（郵送orWeb送信）</t>
    </r>
    <rPh sb="4" eb="6">
      <t>ユウソウ</t>
    </rPh>
    <rPh sb="11" eb="13">
      <t>ソウシン</t>
    </rPh>
    <phoneticPr fontId="6"/>
  </si>
  <si>
    <t>Ｐ</t>
    <phoneticPr fontId="10"/>
  </si>
  <si>
    <t>テスト画像の提供</t>
    <rPh sb="3" eb="5">
      <t>ガゾウ</t>
    </rPh>
    <rPh sb="6" eb="8">
      <t>テイキョウ</t>
    </rPh>
    <phoneticPr fontId="6"/>
  </si>
  <si>
    <t>Ｑ</t>
    <phoneticPr fontId="10"/>
  </si>
  <si>
    <t>相の種類</t>
    <rPh sb="0" eb="1">
      <t>ソウ</t>
    </rPh>
    <rPh sb="2" eb="4">
      <t>シュルイ</t>
    </rPh>
    <phoneticPr fontId="10"/>
  </si>
  <si>
    <t>Ⅲ相</t>
    <rPh sb="1" eb="2">
      <t>ソウ</t>
    </rPh>
    <phoneticPr fontId="10"/>
  </si>
  <si>
    <t>Ⅱ相</t>
    <rPh sb="1" eb="2">
      <t>ソウ</t>
    </rPh>
    <phoneticPr fontId="10"/>
  </si>
  <si>
    <t>Ⅰ相</t>
    <rPh sb="1" eb="2">
      <t>ソウ</t>
    </rPh>
    <phoneticPr fontId="10"/>
  </si>
  <si>
    <t>Ｒ</t>
    <phoneticPr fontId="10"/>
  </si>
  <si>
    <t>国際共同試験</t>
    <rPh sb="0" eb="2">
      <t>コクサイ</t>
    </rPh>
    <rPh sb="2" eb="4">
      <t>キョウドウ</t>
    </rPh>
    <rPh sb="4" eb="6">
      <t>シケン</t>
    </rPh>
    <phoneticPr fontId="10"/>
  </si>
  <si>
    <t>該当</t>
    <rPh sb="0" eb="2">
      <t>ガイトウ</t>
    </rPh>
    <phoneticPr fontId="10"/>
  </si>
  <si>
    <t>Ｓ</t>
    <phoneticPr fontId="10"/>
  </si>
  <si>
    <t>実施診療科</t>
    <rPh sb="0" eb="2">
      <t>ジッシ</t>
    </rPh>
    <rPh sb="2" eb="5">
      <t>シンリョウカ</t>
    </rPh>
    <phoneticPr fontId="10"/>
  </si>
  <si>
    <t>眼科</t>
    <rPh sb="0" eb="2">
      <t>ガンカ</t>
    </rPh>
    <phoneticPr fontId="10"/>
  </si>
  <si>
    <t>合　　　　　　計</t>
    <rPh sb="0" eb="1">
      <t>ゴウ</t>
    </rPh>
    <phoneticPr fontId="10"/>
  </si>
  <si>
    <t>１症例当たりのポイント（b）</t>
    <phoneticPr fontId="6"/>
  </si>
  <si>
    <t>Ｔ</t>
    <phoneticPr fontId="10"/>
  </si>
  <si>
    <t>症例発表</t>
  </si>
  <si>
    <t>Ｕ</t>
    <phoneticPr fontId="10"/>
  </si>
  <si>
    <t>承認申請に使用される文書等の作成</t>
  </si>
  <si>
    <t>３０枚以内</t>
  </si>
  <si>
    <t>３１～
５０枚</t>
    <phoneticPr fontId="10"/>
  </si>
  <si>
    <t>５１～
１００枚</t>
    <rPh sb="7" eb="8">
      <t>マイ</t>
    </rPh>
    <phoneticPr fontId="10"/>
  </si>
  <si>
    <t>１０１枚
以上</t>
    <phoneticPr fontId="10"/>
  </si>
  <si>
    <t>１契約当たりの症例発表等ポイント（c）</t>
    <rPh sb="7" eb="9">
      <t>ショウレイ</t>
    </rPh>
    <rPh sb="9" eb="11">
      <t>ハッピョウ</t>
    </rPh>
    <rPh sb="11" eb="12">
      <t>トウ</t>
    </rPh>
    <phoneticPr fontId="6"/>
  </si>
  <si>
    <t>※</t>
    <phoneticPr fontId="10"/>
  </si>
  <si>
    <t>部分に○印を入力していただくと、自動的に計算されます。</t>
    <rPh sb="0" eb="2">
      <t>ブブン</t>
    </rPh>
    <rPh sb="4" eb="5">
      <t>シルシ</t>
    </rPh>
    <rPh sb="6" eb="8">
      <t>ニュウリョク</t>
    </rPh>
    <rPh sb="16" eb="19">
      <t>ジドウテキ</t>
    </rPh>
    <rPh sb="20" eb="22">
      <t>ケイサン</t>
    </rPh>
    <phoneticPr fontId="10"/>
  </si>
  <si>
    <t>注）７３週を超える場合は、以下のポイントを入力してください。</t>
    <rPh sb="0" eb="1">
      <t>チュウ</t>
    </rPh>
    <rPh sb="4" eb="5">
      <t>シュウ</t>
    </rPh>
    <rPh sb="6" eb="7">
      <t>コ</t>
    </rPh>
    <rPh sb="9" eb="11">
      <t>バアイ</t>
    </rPh>
    <rPh sb="13" eb="15">
      <t>イカ</t>
    </rPh>
    <rPh sb="21" eb="23">
      <t>ニュウリョク</t>
    </rPh>
    <phoneticPr fontId="10"/>
  </si>
  <si>
    <t>H　投与期間</t>
    <rPh sb="2" eb="4">
      <t>トウヨ</t>
    </rPh>
    <rPh sb="4" eb="6">
      <t>キカン</t>
    </rPh>
    <phoneticPr fontId="10"/>
  </si>
  <si>
    <t>49～72週</t>
    <rPh sb="5" eb="6">
      <t>シュウ</t>
    </rPh>
    <phoneticPr fontId="10"/>
  </si>
  <si>
    <t>73～96週</t>
    <rPh sb="5" eb="6">
      <t>シュウ</t>
    </rPh>
    <phoneticPr fontId="10"/>
  </si>
  <si>
    <t>97～120週</t>
    <rPh sb="6" eb="7">
      <t>シュウ</t>
    </rPh>
    <phoneticPr fontId="10"/>
  </si>
  <si>
    <t>121～144週</t>
    <rPh sb="7" eb="8">
      <t>シュウ</t>
    </rPh>
    <phoneticPr fontId="10"/>
  </si>
  <si>
    <t>145～168週</t>
    <rPh sb="7" eb="8">
      <t>シュウ</t>
    </rPh>
    <phoneticPr fontId="10"/>
  </si>
  <si>
    <t>169～192週</t>
    <rPh sb="7" eb="8">
      <t>シュウ</t>
    </rPh>
    <phoneticPr fontId="10"/>
  </si>
  <si>
    <t>193～216週</t>
    <rPh sb="7" eb="8">
      <t>シュウ</t>
    </rPh>
    <phoneticPr fontId="10"/>
  </si>
  <si>
    <t>217～240週</t>
    <rPh sb="7" eb="8">
      <t>シュウ</t>
    </rPh>
    <phoneticPr fontId="10"/>
  </si>
  <si>
    <t>別紙4</t>
    <rPh sb="0" eb="2">
      <t>ベッシ</t>
    </rPh>
    <phoneticPr fontId="6"/>
  </si>
  <si>
    <t xml:space="preserve">  脱落症例経費積算内訳（ポイント数(d)）</t>
    <rPh sb="2" eb="4">
      <t>ダツラク</t>
    </rPh>
    <rPh sb="4" eb="6">
      <t>ショウレイ</t>
    </rPh>
    <phoneticPr fontId="6"/>
  </si>
  <si>
    <t>観察期の期間</t>
    <rPh sb="0" eb="2">
      <t>カンサツ</t>
    </rPh>
    <rPh sb="2" eb="3">
      <t>キ</t>
    </rPh>
    <phoneticPr fontId="20"/>
  </si>
  <si>
    <t>２週間以内</t>
    <phoneticPr fontId="20"/>
  </si>
  <si>
    <t>３～４週</t>
    <phoneticPr fontId="20"/>
  </si>
  <si>
    <t>５～１１週</t>
    <phoneticPr fontId="10"/>
  </si>
  <si>
    <t>１２週以上</t>
    <rPh sb="2" eb="3">
      <t>シュウ</t>
    </rPh>
    <rPh sb="3" eb="5">
      <t>イジョウ</t>
    </rPh>
    <phoneticPr fontId="10"/>
  </si>
  <si>
    <t>観察期の観察回数
(受診回数)</t>
    <rPh sb="0" eb="2">
      <t>カンサツ</t>
    </rPh>
    <rPh sb="2" eb="3">
      <t>キ</t>
    </rPh>
    <rPh sb="6" eb="8">
      <t>カイスウ</t>
    </rPh>
    <phoneticPr fontId="6"/>
  </si>
  <si>
    <t>1回</t>
    <rPh sb="1" eb="2">
      <t>カイ</t>
    </rPh>
    <phoneticPr fontId="10"/>
  </si>
  <si>
    <t>２回</t>
    <phoneticPr fontId="10"/>
  </si>
  <si>
    <t>３回</t>
    <phoneticPr fontId="20"/>
  </si>
  <si>
    <t>４回以上</t>
    <phoneticPr fontId="10"/>
  </si>
  <si>
    <t>観察期の
臨床検査・自他覚症状観察項目数（受診１回当り）</t>
    <rPh sb="0" eb="2">
      <t>カンサツ</t>
    </rPh>
    <rPh sb="2" eb="3">
      <t>キ</t>
    </rPh>
    <phoneticPr fontId="6"/>
  </si>
  <si>
    <t>観察期の
機能検査、画像診断等</t>
    <rPh sb="0" eb="2">
      <t>カンサツ</t>
    </rPh>
    <rPh sb="2" eb="3">
      <t>キ</t>
    </rPh>
    <phoneticPr fontId="6"/>
  </si>
  <si>
    <t>観察期の画像提供</t>
    <rPh sb="0" eb="2">
      <t>カンサツ</t>
    </rPh>
    <rPh sb="2" eb="3">
      <t>キ</t>
    </rPh>
    <rPh sb="4" eb="6">
      <t>ガゾウ</t>
    </rPh>
    <rPh sb="6" eb="8">
      <t>テイキョウ</t>
    </rPh>
    <phoneticPr fontId="6"/>
  </si>
  <si>
    <r>
      <t xml:space="preserve">あり
</t>
    </r>
    <r>
      <rPr>
        <sz val="8"/>
        <rFont val="ＭＳ ゴシック"/>
        <family val="3"/>
        <charset val="128"/>
      </rPr>
      <t>(郵送orWeb送信)</t>
    </r>
    <rPh sb="4" eb="6">
      <t>ユウソウ</t>
    </rPh>
    <rPh sb="11" eb="13">
      <t>ソウシン</t>
    </rPh>
    <phoneticPr fontId="6"/>
  </si>
  <si>
    <t>観察期のプラセボ投与</t>
    <rPh sb="0" eb="2">
      <t>カンサツ</t>
    </rPh>
    <rPh sb="2" eb="3">
      <t>キ</t>
    </rPh>
    <rPh sb="8" eb="10">
      <t>トウヨ</t>
    </rPh>
    <phoneticPr fontId="6"/>
  </si>
  <si>
    <t>１症例当たりの脱落症例ポイント（d）</t>
    <rPh sb="7" eb="11">
      <t>ダツラクショウレイ</t>
    </rPh>
    <phoneticPr fontId="6"/>
  </si>
  <si>
    <t>※</t>
    <phoneticPr fontId="6"/>
  </si>
  <si>
    <t>プレスクリーニングによる脱落には適応しない。</t>
    <rPh sb="12" eb="14">
      <t>ダツラク</t>
    </rPh>
    <rPh sb="16" eb="18">
      <t>テキオウ</t>
    </rPh>
    <phoneticPr fontId="6"/>
  </si>
  <si>
    <t xml:space="preserve"> 治験審査委員会審査受託施設一覧</t>
    <rPh sb="1" eb="3">
      <t>チケン</t>
    </rPh>
    <rPh sb="3" eb="5">
      <t>シンサ</t>
    </rPh>
    <rPh sb="5" eb="8">
      <t>イインカイ</t>
    </rPh>
    <rPh sb="8" eb="10">
      <t>シンサ</t>
    </rPh>
    <rPh sb="10" eb="12">
      <t>ジュタク</t>
    </rPh>
    <rPh sb="12" eb="14">
      <t>シセツ</t>
    </rPh>
    <rPh sb="14" eb="16">
      <t>イチラン</t>
    </rPh>
    <phoneticPr fontId="10"/>
  </si>
  <si>
    <t>実施医療機関名</t>
    <rPh sb="0" eb="2">
      <t>ジッシ</t>
    </rPh>
    <rPh sb="2" eb="4">
      <t>イリョウ</t>
    </rPh>
    <rPh sb="4" eb="6">
      <t>キカン</t>
    </rPh>
    <rPh sb="6" eb="7">
      <t>メイ</t>
    </rPh>
    <phoneticPr fontId="6"/>
  </si>
  <si>
    <t>実施医療機関の長の職名・氏名</t>
    <rPh sb="0" eb="2">
      <t>ジッシ</t>
    </rPh>
    <rPh sb="2" eb="4">
      <t>イリョウ</t>
    </rPh>
    <rPh sb="4" eb="6">
      <t>キカン</t>
    </rPh>
    <rPh sb="7" eb="8">
      <t>チョウ</t>
    </rPh>
    <rPh sb="9" eb="11">
      <t>ショクメイ</t>
    </rPh>
    <rPh sb="12" eb="14">
      <t>シメイ</t>
    </rPh>
    <phoneticPr fontId="6"/>
  </si>
  <si>
    <t>整理番号</t>
    <rPh sb="0" eb="2">
      <t>セイリ</t>
    </rPh>
    <rPh sb="2" eb="4">
      <t>バンゴウ</t>
    </rPh>
    <phoneticPr fontId="6"/>
  </si>
  <si>
    <t>他の実施医長機関の審査を本院が受託する場合は、その医療機関名を記載してください。</t>
    <rPh sb="0" eb="1">
      <t>ホカ</t>
    </rPh>
    <rPh sb="2" eb="4">
      <t>ジッシ</t>
    </rPh>
    <rPh sb="4" eb="6">
      <t>イチョウ</t>
    </rPh>
    <rPh sb="6" eb="8">
      <t>キカン</t>
    </rPh>
    <rPh sb="9" eb="11">
      <t>シンサ</t>
    </rPh>
    <rPh sb="12" eb="14">
      <t>ホンイン</t>
    </rPh>
    <rPh sb="15" eb="17">
      <t>ジュタク</t>
    </rPh>
    <rPh sb="19" eb="21">
      <t>バアイ</t>
    </rPh>
    <rPh sb="25" eb="27">
      <t>イリョウ</t>
    </rPh>
    <rPh sb="27" eb="29">
      <t>キカン</t>
    </rPh>
    <rPh sb="29" eb="30">
      <t>メイ</t>
    </rPh>
    <rPh sb="31" eb="33">
      <t>キサイ</t>
    </rPh>
    <phoneticPr fontId="6"/>
  </si>
  <si>
    <t>⑬RSDV業務経費</t>
    <rPh sb="5" eb="7">
      <t>ギョウム</t>
    </rPh>
    <rPh sb="7" eb="9">
      <t>ケイヒ</t>
    </rPh>
    <phoneticPr fontId="10"/>
  </si>
  <si>
    <t>⑫RSDV端末利用費</t>
    <rPh sb="5" eb="7">
      <t>タンマツ</t>
    </rPh>
    <rPh sb="7" eb="9">
      <t>リヨウ</t>
    </rPh>
    <rPh sb="9" eb="10">
      <t>ヒ</t>
    </rPh>
    <phoneticPr fontId="10"/>
  </si>
  <si>
    <t>　１－２． ２年度目以降毎年度請求する（初回審査月が1,2,3月である場合は、翌年度より請求する）</t>
    <rPh sb="24" eb="25">
      <t>ツキ</t>
    </rPh>
    <rPh sb="35" eb="37">
      <t>バアイ</t>
    </rPh>
    <rPh sb="39" eb="42">
      <t>ヨクネンド</t>
    </rPh>
    <phoneticPr fontId="6"/>
  </si>
  <si>
    <t>単価</t>
    <rPh sb="0" eb="2">
      <t>タンカ</t>
    </rPh>
    <phoneticPr fontId="6"/>
  </si>
  <si>
    <t>消費税</t>
    <rPh sb="0" eb="3">
      <t>ショウヒゼイ</t>
    </rPh>
    <phoneticPr fontId="6"/>
  </si>
  <si>
    <t>⑭CT・MRI・PET読影経費</t>
    <rPh sb="11" eb="15">
      <t>ドクエイケイヒ</t>
    </rPh>
    <phoneticPr fontId="6"/>
  </si>
  <si>
    <t>⑯全身PET-CT読影経費</t>
    <rPh sb="1" eb="3">
      <t>ゼンシン</t>
    </rPh>
    <rPh sb="9" eb="13">
      <t>ドクエイケイヒ</t>
    </rPh>
    <phoneticPr fontId="6"/>
  </si>
  <si>
    <t>　１－３－２． 審査を集約化する場合、２年度目以降毎年度請求する（初回審査月が1,2,3月である場合は、翌年度より請求する）</t>
    <rPh sb="8" eb="10">
      <t>シンサ</t>
    </rPh>
    <rPh sb="11" eb="14">
      <t>シュウヤクカ</t>
    </rPh>
    <rPh sb="16" eb="18">
      <t>バアイ</t>
    </rPh>
    <rPh sb="20" eb="22">
      <t>ネンド</t>
    </rPh>
    <rPh sb="22" eb="23">
      <t>メ</t>
    </rPh>
    <rPh sb="23" eb="25">
      <t>イコウ</t>
    </rPh>
    <rPh sb="25" eb="28">
      <t>マイネンド</t>
    </rPh>
    <rPh sb="28" eb="30">
      <t>セイキュウ</t>
    </rPh>
    <phoneticPr fontId="10"/>
  </si>
  <si>
    <t>1契約当たり</t>
    <rPh sb="1" eb="3">
      <t>ケイヤク</t>
    </rPh>
    <rPh sb="3" eb="4">
      <t>ア</t>
    </rPh>
    <phoneticPr fontId="10"/>
  </si>
  <si>
    <t>1-3-2の合計</t>
    <rPh sb="6" eb="8">
      <t>ゴウケイ</t>
    </rPh>
    <phoneticPr fontId="6"/>
  </si>
  <si>
    <t>⑮被験者負担軽減費</t>
    <phoneticPr fontId="6"/>
  </si>
  <si>
    <t>③の合計額の20%に相当する額</t>
    <rPh sb="2" eb="5">
      <t>ゴウケイガク</t>
    </rPh>
    <rPh sb="10" eb="12">
      <t>ソウトウ</t>
    </rPh>
    <rPh sb="14" eb="15">
      <t>ガク</t>
    </rPh>
    <phoneticPr fontId="6"/>
  </si>
  <si>
    <t>の内容（自動反映）を確認してください。</t>
    <rPh sb="1" eb="3">
      <t>ナイヨウ</t>
    </rPh>
    <rPh sb="4" eb="8">
      <t>ジドウハンエイ</t>
    </rPh>
    <rPh sb="10" eb="12">
      <t>カクニン</t>
    </rPh>
    <phoneticPr fontId="6"/>
  </si>
  <si>
    <t>②③の合計額の20%に相当する額</t>
    <rPh sb="3" eb="6">
      <t>ゴウケイガク</t>
    </rPh>
    <rPh sb="11" eb="13">
      <t>ソウトウ</t>
    </rPh>
    <rPh sb="15" eb="16">
      <t>ガク</t>
    </rPh>
    <phoneticPr fontId="6"/>
  </si>
  <si>
    <t>選択してください</t>
  </si>
  <si>
    <t>要選択</t>
  </si>
  <si>
    <t>④⑦⑨⑭⑯の合計額の20%に相当する額</t>
    <rPh sb="6" eb="9">
      <t>ゴウケイガク</t>
    </rPh>
    <rPh sb="14" eb="16">
      <t>ソウトウ</t>
    </rPh>
    <rPh sb="18" eb="19">
      <t>ガク</t>
    </rPh>
    <phoneticPr fontId="6"/>
  </si>
  <si>
    <t>⑦⑨⑭⑯の合計額の20%に相当する額</t>
    <rPh sb="5" eb="8">
      <t>ゴウケイガク</t>
    </rPh>
    <rPh sb="13" eb="15">
      <t>ソウトウ</t>
    </rPh>
    <rPh sb="17" eb="18">
      <t>ガク</t>
    </rPh>
    <phoneticPr fontId="6"/>
  </si>
  <si>
    <r>
      <t>1契約当たり。</t>
    </r>
    <r>
      <rPr>
        <sz val="8"/>
        <rFont val="ＭＳ Ｐゴシック"/>
        <family val="3"/>
        <charset val="128"/>
      </rPr>
      <t>但し、初回審査が1,2,3月は次年度分として徴収</t>
    </r>
    <rPh sb="1" eb="3">
      <t>ケイヤク</t>
    </rPh>
    <rPh sb="3" eb="4">
      <t>ア</t>
    </rPh>
    <phoneticPr fontId="10"/>
  </si>
  <si>
    <t>⑫⑬の合計額の20%に相当する額</t>
    <rPh sb="3" eb="6">
      <t>ゴウケイガク</t>
    </rPh>
    <rPh sb="11" eb="13">
      <t>ソウトウ</t>
    </rPh>
    <rPh sb="15" eb="16">
      <t>ガク</t>
    </rPh>
    <phoneticPr fontId="6"/>
  </si>
  <si>
    <r>
      <t xml:space="preserve">1-3-2) </t>
    </r>
    <r>
      <rPr>
        <sz val="9"/>
        <rFont val="ＭＳ Ｐゴシック"/>
        <family val="3"/>
        <charset val="128"/>
      </rPr>
      <t>合計</t>
    </r>
    <rPh sb="7" eb="9">
      <t>ゴウケイ</t>
    </rPh>
    <phoneticPr fontId="10"/>
  </si>
  <si>
    <t>2025年11月改訂版</t>
    <rPh sb="4" eb="5">
      <t>ネン</t>
    </rPh>
    <rPh sb="7" eb="8">
      <t>ガツ</t>
    </rPh>
    <rPh sb="8" eb="10">
      <t>カイテイ</t>
    </rPh>
    <rPh sb="10" eb="11">
      <t>バン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</si>
</sst>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_);[Red]\(#,##0\)"/>
    <numFmt numFmtId="177" formatCode="&quot;(a)&quot;General"/>
    <numFmt numFmtId="178" formatCode="&quot;(b)&quot;General"/>
    <numFmt numFmtId="179" formatCode="&quot;(c)&quot;General"/>
    <numFmt numFmtId="180" formatCode="&quot;(d)&quot;General"/>
  </numFmts>
  <fonts count="49">
    <font>
      <sz val="12"/>
      <name val="Osaka"/>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Osaka"/>
      <family val="3"/>
      <charset val="128"/>
    </font>
    <font>
      <sz val="6"/>
      <name val="Osaka"/>
      <family val="3"/>
      <charset val="128"/>
    </font>
    <font>
      <sz val="12"/>
      <name val="平成明朝"/>
      <family val="3"/>
      <charset val="128"/>
    </font>
    <font>
      <sz val="10"/>
      <name val="平成明朝"/>
      <family val="3"/>
      <charset val="128"/>
    </font>
    <font>
      <sz val="10"/>
      <name val="ＭＳ 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5"/>
      <name val="ＭＳ ゴシック"/>
      <family val="3"/>
      <charset val="128"/>
    </font>
    <font>
      <sz val="9"/>
      <name val="ＭＳ ゴシック"/>
      <family val="3"/>
      <charset val="128"/>
    </font>
    <font>
      <sz val="8"/>
      <name val="ＭＳ ゴシック"/>
      <family val="3"/>
      <charset val="128"/>
    </font>
    <font>
      <b/>
      <sz val="14"/>
      <name val="ＭＳ ゴシック"/>
      <family val="3"/>
      <charset val="128"/>
    </font>
    <font>
      <b/>
      <sz val="12"/>
      <name val="ＭＳ ゴシック"/>
      <family val="3"/>
      <charset val="128"/>
    </font>
    <font>
      <b/>
      <sz val="10.5"/>
      <name val="ＭＳ ゴシック"/>
      <family val="3"/>
      <charset val="128"/>
    </font>
    <font>
      <sz val="12"/>
      <name val="ＭＳ ゴシック"/>
      <family val="3"/>
      <charset val="128"/>
    </font>
    <font>
      <sz val="6"/>
      <name val="ＭＳ Ｐゴシック"/>
      <family val="3"/>
      <charset val="128"/>
    </font>
    <font>
      <sz val="6"/>
      <name val="ＭＳ Ｐゴシック"/>
      <family val="2"/>
      <charset val="128"/>
      <scheme val="minor"/>
    </font>
    <font>
      <sz val="11"/>
      <name val="ＭＳ Ｐゴシック"/>
      <family val="2"/>
      <charset val="128"/>
      <scheme val="minor"/>
    </font>
    <font>
      <sz val="10"/>
      <name val="ＭＳ Ｐゴシック"/>
      <family val="2"/>
      <charset val="128"/>
      <scheme val="minor"/>
    </font>
    <font>
      <sz val="10"/>
      <color theme="1"/>
      <name val="ＭＳ Ｐゴシック"/>
      <family val="2"/>
      <charset val="128"/>
      <scheme val="minor"/>
    </font>
    <font>
      <b/>
      <sz val="18"/>
      <name val="ＭＳ Ｐゴシック"/>
      <family val="3"/>
      <charset val="128"/>
      <scheme val="minor"/>
    </font>
    <font>
      <sz val="10"/>
      <color rgb="FFFF0000"/>
      <name val="ＭＳ ゴシック"/>
      <family val="3"/>
      <charset val="128"/>
    </font>
    <font>
      <sz val="11"/>
      <name val="MS UI Gothic"/>
      <family val="3"/>
      <charset val="1"/>
    </font>
    <font>
      <sz val="11"/>
      <name val="平成明朝"/>
      <family val="3"/>
      <charset val="128"/>
    </font>
    <font>
      <sz val="11"/>
      <color rgb="FFFF0000"/>
      <name val="ＭＳ ゴシック"/>
      <family val="3"/>
      <charset val="128"/>
    </font>
    <font>
      <sz val="16"/>
      <name val="ＭＳ ゴシック"/>
      <family val="3"/>
      <charset val="128"/>
    </font>
    <font>
      <b/>
      <i/>
      <sz val="16"/>
      <name val="ＭＳ Ｐゴシック"/>
      <family val="3"/>
      <charset val="128"/>
      <scheme val="minor"/>
    </font>
    <font>
      <sz val="11"/>
      <name val="ＭＳ Ｐゴシック"/>
      <family val="3"/>
      <charset val="128"/>
      <scheme val="minor"/>
    </font>
    <font>
      <sz val="12"/>
      <name val="ＭＳ Ｐゴシック"/>
      <family val="3"/>
      <charset val="128"/>
      <scheme val="minor"/>
    </font>
    <font>
      <b/>
      <sz val="9"/>
      <name val="ＭＳ Ｐゴシック"/>
      <family val="3"/>
      <charset val="128"/>
    </font>
    <font>
      <sz val="9"/>
      <name val="ＭＳ Ｐゴシック"/>
      <family val="3"/>
      <charset val="128"/>
    </font>
    <font>
      <sz val="9"/>
      <color theme="0"/>
      <name val="ＭＳ Ｐゴシック"/>
      <family val="3"/>
      <charset val="128"/>
    </font>
    <font>
      <sz val="9"/>
      <color theme="0"/>
      <name val="ＭＳ Ｐゴシック"/>
      <family val="3"/>
      <charset val="128"/>
      <scheme val="major"/>
    </font>
    <font>
      <sz val="9"/>
      <name val="ＭＳ Ｐゴシック"/>
      <family val="3"/>
      <charset val="128"/>
      <scheme val="major"/>
    </font>
    <font>
      <b/>
      <sz val="9"/>
      <name val="ＭＳ Ｐゴシック"/>
      <family val="3"/>
      <charset val="128"/>
      <scheme val="major"/>
    </font>
    <font>
      <b/>
      <sz val="11"/>
      <name val="ＭＳ ゴシック"/>
      <family val="3"/>
      <charset val="128"/>
    </font>
    <font>
      <b/>
      <sz val="9"/>
      <name val="ＭＳ ゴシック"/>
      <family val="3"/>
      <charset val="128"/>
    </font>
    <font>
      <b/>
      <sz val="11"/>
      <color rgb="FFFF0000"/>
      <name val="ＭＳ ゴシック"/>
      <family val="3"/>
      <charset val="128"/>
    </font>
    <font>
      <b/>
      <sz val="10"/>
      <name val="ＭＳ ゴシック"/>
      <family val="3"/>
      <charset val="128"/>
    </font>
    <font>
      <sz val="8"/>
      <name val="ＭＳ Ｐゴシック"/>
      <family val="3"/>
      <charset val="128"/>
    </font>
    <font>
      <sz val="9"/>
      <color rgb="FFFF0000"/>
      <name val="ＭＳ Ｐゴシック"/>
      <family val="3"/>
      <charset val="128"/>
    </font>
    <font>
      <b/>
      <sz val="9"/>
      <color rgb="FFFF0000"/>
      <name val="ＭＳ Ｐゴシック"/>
      <family val="3"/>
      <charset val="128"/>
    </font>
    <font>
      <sz val="9"/>
      <color rgb="FFFF0000"/>
      <name val="ＭＳ ゴシック"/>
      <family val="3"/>
      <charset val="128"/>
    </font>
    <font>
      <b/>
      <sz val="9"/>
      <color rgb="FFFF0000"/>
      <name val="ＭＳ Ｐゴシック"/>
      <family val="3"/>
      <charset val="128"/>
      <scheme val="major"/>
    </font>
  </fonts>
  <fills count="12">
    <fill>
      <patternFill patternType="none"/>
    </fill>
    <fill>
      <patternFill patternType="gray125"/>
    </fill>
    <fill>
      <patternFill patternType="solid">
        <fgColor indexed="47"/>
        <bgColor indexed="64"/>
      </patternFill>
    </fill>
    <fill>
      <patternFill patternType="solid">
        <fgColor indexed="41"/>
        <bgColor indexed="64"/>
      </patternFill>
    </fill>
    <fill>
      <patternFill patternType="solid">
        <fgColor theme="0"/>
        <bgColor indexed="64"/>
      </patternFill>
    </fill>
    <fill>
      <patternFill patternType="solid">
        <fgColor rgb="FFCCFF99"/>
        <bgColor indexed="64"/>
      </patternFill>
    </fill>
    <fill>
      <patternFill patternType="solid">
        <fgColor theme="9" tint="0.59999389629810485"/>
        <bgColor indexed="64"/>
      </patternFill>
    </fill>
    <fill>
      <patternFill patternType="solid">
        <fgColor rgb="FFFCD5B4"/>
        <bgColor rgb="FF000000"/>
      </patternFill>
    </fill>
    <fill>
      <patternFill patternType="solid">
        <fgColor rgb="FFDAEEF3"/>
        <bgColor indexed="64"/>
      </patternFill>
    </fill>
    <fill>
      <patternFill patternType="solid">
        <fgColor theme="3"/>
        <bgColor indexed="64"/>
      </patternFill>
    </fill>
    <fill>
      <patternFill patternType="solid">
        <fgColor theme="3" tint="0.59999389629810485"/>
        <bgColor indexed="64"/>
      </patternFill>
    </fill>
    <fill>
      <patternFill patternType="solid">
        <fgColor theme="8"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9">
    <xf numFmtId="0" fontId="0" fillId="0" borderId="0"/>
    <xf numFmtId="38" fontId="12" fillId="0" borderId="0" applyFont="0" applyFill="0" applyBorder="0" applyAlignment="0" applyProtection="0"/>
    <xf numFmtId="0" fontId="12" fillId="0" borderId="0"/>
    <xf numFmtId="0" fontId="12" fillId="0" borderId="0"/>
    <xf numFmtId="0" fontId="12"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473">
    <xf numFmtId="0" fontId="0" fillId="0" borderId="0" xfId="0"/>
    <xf numFmtId="0" fontId="7" fillId="0" borderId="0" xfId="0" applyFont="1"/>
    <xf numFmtId="0" fontId="7" fillId="0" borderId="0" xfId="0" applyFont="1" applyAlignment="1">
      <alignment horizontal="center"/>
    </xf>
    <xf numFmtId="0" fontId="8" fillId="0" borderId="0" xfId="0" applyFont="1"/>
    <xf numFmtId="0" fontId="8" fillId="0" borderId="0" xfId="0" applyFont="1" applyAlignment="1">
      <alignment horizontal="center"/>
    </xf>
    <xf numFmtId="0" fontId="7" fillId="0" borderId="0" xfId="0" applyFont="1" applyAlignment="1">
      <alignment vertical="center"/>
    </xf>
    <xf numFmtId="0" fontId="7" fillId="0" borderId="0" xfId="0" applyFont="1" applyAlignment="1">
      <alignment horizontal="center" vertical="center"/>
    </xf>
    <xf numFmtId="0" fontId="11" fillId="0" borderId="0" xfId="0" applyFont="1" applyAlignment="1">
      <alignment vertical="center"/>
    </xf>
    <xf numFmtId="0" fontId="9" fillId="0" borderId="0" xfId="0" applyFont="1" applyAlignment="1">
      <alignment vertical="center"/>
    </xf>
    <xf numFmtId="0" fontId="11" fillId="0" borderId="0" xfId="2" applyFont="1"/>
    <xf numFmtId="0" fontId="11" fillId="0" borderId="0" xfId="2" applyFont="1" applyAlignment="1">
      <alignment vertical="center"/>
    </xf>
    <xf numFmtId="0" fontId="13" fillId="3" borderId="1" xfId="2" applyFont="1" applyFill="1" applyBorder="1" applyAlignment="1">
      <alignment vertical="center"/>
    </xf>
    <xf numFmtId="0" fontId="13" fillId="0" borderId="0" xfId="2" applyFont="1" applyAlignment="1">
      <alignment vertical="center"/>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0" fontId="13" fillId="3" borderId="8" xfId="2" applyFont="1" applyFill="1" applyBorder="1" applyAlignment="1">
      <alignment horizontal="center" vertical="center" wrapText="1"/>
    </xf>
    <xf numFmtId="0" fontId="13" fillId="0" borderId="9" xfId="2" applyFont="1" applyBorder="1" applyAlignment="1">
      <alignment horizontal="left" vertical="center" wrapText="1"/>
    </xf>
    <xf numFmtId="0" fontId="13" fillId="0" borderId="12" xfId="2" applyFont="1" applyBorder="1" applyAlignment="1">
      <alignment horizontal="center" vertical="center" wrapText="1"/>
    </xf>
    <xf numFmtId="0" fontId="11" fillId="0" borderId="14" xfId="2" applyFont="1" applyBorder="1" applyAlignment="1">
      <alignment vertical="center" wrapText="1"/>
    </xf>
    <xf numFmtId="0" fontId="13" fillId="0" borderId="9" xfId="2" applyFont="1" applyBorder="1" applyAlignment="1">
      <alignment horizontal="left" vertical="center" shrinkToFit="1"/>
    </xf>
    <xf numFmtId="0" fontId="9" fillId="0" borderId="0" xfId="2" applyFont="1" applyAlignment="1">
      <alignment wrapText="1"/>
    </xf>
    <xf numFmtId="0" fontId="17" fillId="0" borderId="0" xfId="2" applyFont="1" applyAlignment="1">
      <alignment horizontal="center" vertical="top" wrapText="1"/>
    </xf>
    <xf numFmtId="0" fontId="11" fillId="0" borderId="0" xfId="2" applyFont="1" applyAlignment="1">
      <alignment wrapText="1"/>
    </xf>
    <xf numFmtId="0" fontId="9" fillId="0" borderId="0" xfId="2" applyFont="1" applyAlignment="1">
      <alignment vertical="top" wrapText="1"/>
    </xf>
    <xf numFmtId="0" fontId="13" fillId="0" borderId="0" xfId="2" applyFont="1" applyAlignment="1">
      <alignment vertical="top" wrapText="1"/>
    </xf>
    <xf numFmtId="0" fontId="18" fillId="0" borderId="0" xfId="2" applyFont="1" applyAlignment="1">
      <alignment vertical="top" wrapText="1"/>
    </xf>
    <xf numFmtId="0" fontId="13" fillId="4" borderId="9" xfId="2" applyFont="1" applyFill="1" applyBorder="1" applyAlignment="1">
      <alignment horizontal="left" vertical="center" shrinkToFit="1"/>
    </xf>
    <xf numFmtId="0" fontId="9" fillId="4" borderId="17" xfId="2" applyFont="1" applyFill="1" applyBorder="1" applyAlignment="1">
      <alignment horizontal="left" vertical="center" wrapText="1"/>
    </xf>
    <xf numFmtId="0" fontId="9" fillId="4" borderId="22" xfId="2" applyFont="1" applyFill="1" applyBorder="1" applyAlignment="1">
      <alignment horizontal="left" vertical="center" wrapText="1"/>
    </xf>
    <xf numFmtId="0" fontId="19" fillId="0" borderId="0" xfId="0" applyFont="1"/>
    <xf numFmtId="0" fontId="13" fillId="0" borderId="0" xfId="0" applyFont="1" applyAlignment="1">
      <alignment horizontal="right"/>
    </xf>
    <xf numFmtId="0" fontId="13" fillId="0" borderId="9" xfId="2" applyFont="1" applyBorder="1" applyAlignment="1">
      <alignment horizontal="center" vertical="center" shrinkToFit="1"/>
    </xf>
    <xf numFmtId="0" fontId="9" fillId="0" borderId="17" xfId="2" applyFont="1" applyBorder="1" applyAlignment="1">
      <alignment vertical="center" wrapText="1"/>
    </xf>
    <xf numFmtId="0" fontId="9" fillId="4" borderId="17" xfId="2" applyFont="1" applyFill="1" applyBorder="1" applyAlignment="1">
      <alignment vertical="center" wrapText="1"/>
    </xf>
    <xf numFmtId="0" fontId="9" fillId="0" borderId="8" xfId="2" applyFont="1" applyBorder="1" applyAlignment="1">
      <alignment vertical="center" wrapText="1"/>
    </xf>
    <xf numFmtId="0" fontId="13" fillId="0" borderId="0" xfId="2" applyFont="1" applyAlignment="1">
      <alignment vertical="center" wrapText="1"/>
    </xf>
    <xf numFmtId="0" fontId="9" fillId="0" borderId="0" xfId="0" applyFont="1" applyAlignment="1">
      <alignment horizontal="center" vertical="center"/>
    </xf>
    <xf numFmtId="0" fontId="13" fillId="0" borderId="13" xfId="2" applyFont="1" applyBorder="1" applyAlignment="1">
      <alignment horizontal="left" vertical="center" wrapText="1"/>
    </xf>
    <xf numFmtId="0" fontId="9" fillId="0" borderId="0" xfId="0" applyFont="1" applyAlignment="1">
      <alignment horizontal="left" vertical="center"/>
    </xf>
    <xf numFmtId="0" fontId="22" fillId="0" borderId="0" xfId="5" applyFont="1">
      <alignment vertical="center"/>
    </xf>
    <xf numFmtId="0" fontId="4" fillId="0" borderId="0" xfId="5">
      <alignment vertical="center"/>
    </xf>
    <xf numFmtId="0" fontId="9" fillId="2" borderId="1" xfId="5" applyFont="1" applyFill="1" applyBorder="1" applyAlignment="1">
      <alignment horizontal="left" vertical="center"/>
    </xf>
    <xf numFmtId="0" fontId="22" fillId="0" borderId="0" xfId="5" applyFont="1" applyAlignment="1">
      <alignment horizontal="center" vertical="center"/>
    </xf>
    <xf numFmtId="0" fontId="9" fillId="0" borderId="0" xfId="5" applyFont="1">
      <alignment vertical="center"/>
    </xf>
    <xf numFmtId="0" fontId="27" fillId="0" borderId="0" xfId="0" applyFont="1" applyAlignment="1">
      <alignment horizontal="center" vertical="center"/>
    </xf>
    <xf numFmtId="0" fontId="11" fillId="5" borderId="1" xfId="2" applyFont="1" applyFill="1" applyBorder="1" applyAlignment="1">
      <alignment horizontal="center" vertical="center"/>
    </xf>
    <xf numFmtId="0" fontId="28" fillId="0" borderId="0" xfId="0" applyFont="1"/>
    <xf numFmtId="0" fontId="11" fillId="0" borderId="0" xfId="0" applyFont="1" applyAlignment="1">
      <alignment horizontal="center" vertical="center"/>
    </xf>
    <xf numFmtId="0" fontId="30" fillId="0" borderId="0" xfId="4" applyFont="1" applyAlignment="1">
      <alignment horizontal="center" vertical="center"/>
    </xf>
    <xf numFmtId="0" fontId="11" fillId="0" borderId="0" xfId="5" applyFont="1" applyAlignment="1">
      <alignment horizontal="left" vertical="center"/>
    </xf>
    <xf numFmtId="0" fontId="3" fillId="0" borderId="0" xfId="5" applyFont="1">
      <alignment vertical="center"/>
    </xf>
    <xf numFmtId="0" fontId="9" fillId="0" borderId="0" xfId="5" applyFont="1" applyAlignment="1">
      <alignment horizontal="left" vertical="center"/>
    </xf>
    <xf numFmtId="0" fontId="13" fillId="0" borderId="11" xfId="2" applyFont="1" applyBorder="1" applyAlignment="1">
      <alignment horizontal="center" vertical="center" wrapText="1"/>
    </xf>
    <xf numFmtId="0" fontId="13" fillId="0" borderId="8" xfId="2" applyFont="1" applyBorder="1" applyAlignment="1">
      <alignment horizontal="center" vertical="center" wrapText="1"/>
    </xf>
    <xf numFmtId="0" fontId="22" fillId="0" borderId="0" xfId="6" applyFont="1">
      <alignment vertical="center"/>
    </xf>
    <xf numFmtId="0" fontId="2" fillId="0" borderId="0" xfId="6">
      <alignment vertical="center"/>
    </xf>
    <xf numFmtId="0" fontId="7" fillId="0" borderId="0" xfId="6" applyFont="1" applyAlignment="1"/>
    <xf numFmtId="0" fontId="7" fillId="0" borderId="0" xfId="6" applyFont="1" applyAlignment="1">
      <alignment horizontal="center"/>
    </xf>
    <xf numFmtId="0" fontId="7" fillId="0" borderId="0" xfId="6" applyFont="1" applyAlignment="1">
      <alignment horizontal="center" vertical="center"/>
    </xf>
    <xf numFmtId="0" fontId="7" fillId="0" borderId="0" xfId="6" applyFont="1">
      <alignment vertical="center"/>
    </xf>
    <xf numFmtId="0" fontId="25" fillId="0" borderId="0" xfId="6" applyFont="1">
      <alignment vertical="center"/>
    </xf>
    <xf numFmtId="0" fontId="19" fillId="0" borderId="0" xfId="6" applyFont="1" applyAlignment="1"/>
    <xf numFmtId="0" fontId="19" fillId="0" borderId="0" xfId="6" applyFont="1" applyAlignment="1">
      <alignment horizontal="center"/>
    </xf>
    <xf numFmtId="0" fontId="13" fillId="0" borderId="0" xfId="6" applyFont="1" applyAlignment="1">
      <alignment horizontal="right"/>
    </xf>
    <xf numFmtId="0" fontId="9" fillId="0" borderId="1" xfId="6" applyFont="1" applyBorder="1" applyAlignment="1">
      <alignment vertical="center" wrapText="1"/>
    </xf>
    <xf numFmtId="0" fontId="9" fillId="0" borderId="0" xfId="6" applyFont="1">
      <alignment vertical="center"/>
    </xf>
    <xf numFmtId="0" fontId="9" fillId="0" borderId="0" xfId="6" applyFont="1" applyAlignment="1">
      <alignment horizontal="left" vertical="center"/>
    </xf>
    <xf numFmtId="0" fontId="23" fillId="0" borderId="0" xfId="6" applyFont="1">
      <alignment vertical="center"/>
    </xf>
    <xf numFmtId="0" fontId="24" fillId="0" borderId="0" xfId="6" applyFont="1">
      <alignment vertical="center"/>
    </xf>
    <xf numFmtId="0" fontId="30" fillId="0" borderId="1" xfId="4" applyFont="1" applyBorder="1" applyAlignment="1">
      <alignment horizontal="center" vertical="center"/>
    </xf>
    <xf numFmtId="0" fontId="19" fillId="0" borderId="0" xfId="0" applyFont="1" applyAlignment="1">
      <alignment horizontal="center"/>
    </xf>
    <xf numFmtId="0" fontId="11" fillId="0" borderId="0" xfId="0" applyFont="1" applyAlignment="1">
      <alignment horizontal="center"/>
    </xf>
    <xf numFmtId="0" fontId="12" fillId="0" borderId="0" xfId="4" applyAlignment="1">
      <alignment horizontal="center" vertical="center"/>
    </xf>
    <xf numFmtId="0" fontId="32" fillId="0" borderId="0" xfId="6" applyFont="1">
      <alignment vertical="center"/>
    </xf>
    <xf numFmtId="0" fontId="32" fillId="0" borderId="0" xfId="6" applyFont="1" applyAlignment="1">
      <alignment horizontal="left" vertical="center"/>
    </xf>
    <xf numFmtId="0" fontId="32" fillId="0" borderId="1" xfId="6" applyFont="1" applyBorder="1">
      <alignment vertical="center"/>
    </xf>
    <xf numFmtId="0" fontId="32" fillId="0" borderId="0" xfId="5" applyFont="1">
      <alignment vertical="center"/>
    </xf>
    <xf numFmtId="0" fontId="32" fillId="0" borderId="0" xfId="5" applyFont="1" applyAlignment="1">
      <alignment horizontal="left" vertical="center"/>
    </xf>
    <xf numFmtId="0" fontId="32" fillId="0" borderId="1" xfId="5" applyFont="1" applyBorder="1">
      <alignment vertical="center"/>
    </xf>
    <xf numFmtId="0" fontId="32" fillId="0" borderId="1" xfId="5" applyFont="1" applyBorder="1" applyAlignment="1">
      <alignment horizontal="center" vertical="center"/>
    </xf>
    <xf numFmtId="0" fontId="33" fillId="0" borderId="1" xfId="5" applyFont="1" applyBorder="1">
      <alignment vertical="center"/>
    </xf>
    <xf numFmtId="0" fontId="33" fillId="0" borderId="1" xfId="5" applyFont="1" applyBorder="1" applyAlignment="1">
      <alignment horizontal="center" vertical="center"/>
    </xf>
    <xf numFmtId="0" fontId="11" fillId="0" borderId="0" xfId="3" applyFont="1" applyProtection="1">
      <protection locked="0"/>
    </xf>
    <xf numFmtId="0" fontId="11" fillId="0" borderId="0" xfId="3" applyFont="1" applyAlignment="1" applyProtection="1">
      <alignment vertical="center"/>
      <protection locked="0"/>
    </xf>
    <xf numFmtId="0" fontId="11" fillId="0" borderId="0" xfId="3" applyFont="1" applyAlignment="1" applyProtection="1">
      <alignment wrapText="1"/>
      <protection locked="0"/>
    </xf>
    <xf numFmtId="0" fontId="9" fillId="0" borderId="0" xfId="3" applyFont="1" applyProtection="1">
      <protection locked="0"/>
    </xf>
    <xf numFmtId="0" fontId="9" fillId="0" borderId="0" xfId="3" applyFont="1" applyAlignment="1" applyProtection="1">
      <alignment horizontal="left" vertical="center"/>
      <protection locked="0"/>
    </xf>
    <xf numFmtId="0" fontId="9" fillId="0" borderId="0" xfId="3" applyFont="1" applyAlignment="1" applyProtection="1">
      <alignment vertical="center"/>
      <protection locked="0"/>
    </xf>
    <xf numFmtId="0" fontId="29" fillId="0" borderId="0" xfId="3" applyFont="1" applyProtection="1">
      <protection locked="0"/>
    </xf>
    <xf numFmtId="0" fontId="14" fillId="0" borderId="1" xfId="3" applyFont="1" applyBorder="1" applyAlignment="1" applyProtection="1">
      <alignment vertical="center"/>
      <protection locked="0"/>
    </xf>
    <xf numFmtId="0" fontId="11" fillId="0" borderId="1" xfId="3" applyFont="1" applyBorder="1" applyProtection="1">
      <protection locked="0"/>
    </xf>
    <xf numFmtId="0" fontId="34" fillId="0" borderId="0" xfId="0" applyFont="1" applyAlignment="1">
      <alignment vertical="center"/>
    </xf>
    <xf numFmtId="0" fontId="35" fillId="0" borderId="0" xfId="0" applyFont="1" applyAlignment="1">
      <alignment vertical="center"/>
    </xf>
    <xf numFmtId="0" fontId="35" fillId="0" borderId="1" xfId="0" applyFont="1" applyBorder="1" applyAlignment="1">
      <alignment vertical="center"/>
    </xf>
    <xf numFmtId="0" fontId="35" fillId="0" borderId="28" xfId="0" applyFont="1" applyBorder="1" applyAlignment="1">
      <alignment vertical="center"/>
    </xf>
    <xf numFmtId="0" fontId="35" fillId="0" borderId="20" xfId="0" applyFont="1" applyBorder="1" applyAlignment="1">
      <alignment vertical="center"/>
    </xf>
    <xf numFmtId="0" fontId="35" fillId="0" borderId="15" xfId="0" applyFont="1" applyBorder="1" applyAlignment="1">
      <alignment vertical="center"/>
    </xf>
    <xf numFmtId="0" fontId="35" fillId="0" borderId="17" xfId="0" applyFont="1" applyBorder="1" applyAlignment="1">
      <alignment vertical="center"/>
    </xf>
    <xf numFmtId="0" fontId="35" fillId="0" borderId="16" xfId="0" applyFont="1" applyBorder="1" applyAlignment="1">
      <alignment vertical="center"/>
    </xf>
    <xf numFmtId="0" fontId="35" fillId="0" borderId="20" xfId="0" applyFont="1" applyBorder="1" applyAlignment="1">
      <alignment vertical="center" wrapText="1"/>
    </xf>
    <xf numFmtId="0" fontId="35" fillId="0" borderId="15" xfId="0" applyFont="1" applyBorder="1" applyAlignment="1">
      <alignment vertical="center" wrapText="1"/>
    </xf>
    <xf numFmtId="0" fontId="35" fillId="0" borderId="18" xfId="0" applyFont="1" applyBorder="1" applyAlignment="1">
      <alignment vertical="center"/>
    </xf>
    <xf numFmtId="0" fontId="35" fillId="0" borderId="19" xfId="0" applyFont="1" applyBorder="1" applyAlignment="1">
      <alignment vertical="center"/>
    </xf>
    <xf numFmtId="0" fontId="35" fillId="0" borderId="22" xfId="0" applyFont="1" applyBorder="1" applyAlignment="1">
      <alignment vertical="center"/>
    </xf>
    <xf numFmtId="0" fontId="35" fillId="0" borderId="21" xfId="0" applyFont="1" applyBorder="1" applyAlignment="1">
      <alignment vertical="center"/>
    </xf>
    <xf numFmtId="0" fontId="35" fillId="0" borderId="27" xfId="0" applyFont="1" applyBorder="1" applyAlignment="1">
      <alignment vertical="center"/>
    </xf>
    <xf numFmtId="0" fontId="35" fillId="0" borderId="8" xfId="0" applyFont="1" applyBorder="1" applyAlignment="1">
      <alignment vertical="center"/>
    </xf>
    <xf numFmtId="0" fontId="14" fillId="0" borderId="0" xfId="3" applyFont="1" applyAlignment="1">
      <alignment vertical="center"/>
    </xf>
    <xf numFmtId="0" fontId="14" fillId="0" borderId="0" xfId="3" applyFont="1"/>
    <xf numFmtId="0" fontId="35" fillId="0" borderId="23" xfId="0" applyFont="1" applyBorder="1" applyAlignment="1">
      <alignment vertical="center"/>
    </xf>
    <xf numFmtId="0" fontId="14" fillId="0" borderId="0" xfId="3" applyFont="1" applyAlignment="1" applyProtection="1">
      <alignment horizontal="center"/>
      <protection locked="0"/>
    </xf>
    <xf numFmtId="0" fontId="14" fillId="0" borderId="0" xfId="3" applyFont="1" applyProtection="1">
      <protection locked="0"/>
    </xf>
    <xf numFmtId="0" fontId="14" fillId="0" borderId="0" xfId="3" applyFont="1" applyAlignment="1" applyProtection="1">
      <alignment vertical="center"/>
      <protection locked="0"/>
    </xf>
    <xf numFmtId="176" fontId="35" fillId="0" borderId="0" xfId="0" applyNumberFormat="1" applyFont="1" applyAlignment="1">
      <alignment vertical="center"/>
    </xf>
    <xf numFmtId="0" fontId="35" fillId="0" borderId="0" xfId="0" applyFont="1" applyAlignment="1">
      <alignment vertical="center" wrapText="1"/>
    </xf>
    <xf numFmtId="0" fontId="36" fillId="0" borderId="0" xfId="0" applyFont="1" applyAlignment="1">
      <alignment vertical="center"/>
    </xf>
    <xf numFmtId="41" fontId="35" fillId="0" borderId="0" xfId="0" applyNumberFormat="1" applyFont="1" applyAlignment="1">
      <alignment vertical="center"/>
    </xf>
    <xf numFmtId="176" fontId="35" fillId="0" borderId="0" xfId="0" applyNumberFormat="1" applyFont="1" applyAlignment="1">
      <alignment horizontal="right" vertical="center"/>
    </xf>
    <xf numFmtId="0" fontId="38" fillId="0" borderId="18" xfId="0" applyFont="1" applyBorder="1" applyAlignment="1">
      <alignment vertical="center"/>
    </xf>
    <xf numFmtId="0" fontId="38" fillId="0" borderId="19" xfId="0" applyFont="1" applyBorder="1" applyAlignment="1">
      <alignment vertical="center"/>
    </xf>
    <xf numFmtId="0" fontId="38" fillId="0" borderId="22" xfId="0" applyFont="1" applyBorder="1" applyAlignment="1">
      <alignment vertical="center"/>
    </xf>
    <xf numFmtId="0" fontId="38" fillId="0" borderId="17" xfId="0" applyFont="1" applyBorder="1" applyAlignment="1">
      <alignment vertical="center"/>
    </xf>
    <xf numFmtId="0" fontId="38" fillId="0" borderId="20" xfId="0" applyFont="1" applyBorder="1" applyAlignment="1">
      <alignment vertical="center"/>
    </xf>
    <xf numFmtId="0" fontId="38" fillId="0" borderId="15" xfId="0" applyFont="1" applyBorder="1" applyAlignment="1">
      <alignment vertical="center"/>
    </xf>
    <xf numFmtId="0" fontId="38" fillId="0" borderId="21" xfId="0" applyFont="1" applyBorder="1" applyAlignment="1">
      <alignment vertical="center"/>
    </xf>
    <xf numFmtId="0" fontId="38" fillId="0" borderId="0" xfId="0" applyFont="1" applyAlignment="1">
      <alignment vertical="center"/>
    </xf>
    <xf numFmtId="0" fontId="38" fillId="0" borderId="27" xfId="0" applyFont="1" applyBorder="1" applyAlignment="1">
      <alignment vertical="center"/>
    </xf>
    <xf numFmtId="0" fontId="38" fillId="0" borderId="20" xfId="0" applyFont="1" applyBorder="1" applyAlignment="1">
      <alignment vertical="center" wrapText="1"/>
    </xf>
    <xf numFmtId="0" fontId="38" fillId="0" borderId="15" xfId="0" applyFont="1" applyBorder="1" applyAlignment="1">
      <alignment vertical="center" wrapText="1"/>
    </xf>
    <xf numFmtId="0" fontId="38" fillId="0" borderId="8" xfId="0" applyFont="1" applyBorder="1" applyAlignment="1">
      <alignment vertical="center"/>
    </xf>
    <xf numFmtId="0" fontId="38" fillId="0" borderId="16" xfId="0" applyFont="1" applyBorder="1" applyAlignment="1">
      <alignment vertical="center"/>
    </xf>
    <xf numFmtId="0" fontId="38" fillId="0" borderId="28" xfId="0" applyFont="1" applyBorder="1" applyAlignment="1">
      <alignment vertical="center"/>
    </xf>
    <xf numFmtId="0" fontId="39" fillId="0" borderId="0" xfId="0" applyFont="1" applyAlignment="1">
      <alignment vertical="center"/>
    </xf>
    <xf numFmtId="0" fontId="38" fillId="0" borderId="0" xfId="3" applyFont="1" applyProtection="1">
      <protection locked="0"/>
    </xf>
    <xf numFmtId="0" fontId="38" fillId="0" borderId="0" xfId="0" applyFont="1"/>
    <xf numFmtId="0" fontId="12" fillId="0" borderId="0" xfId="0" applyFont="1" applyAlignment="1">
      <alignment vertical="center"/>
    </xf>
    <xf numFmtId="0" fontId="40" fillId="0" borderId="0" xfId="3" applyFont="1" applyProtection="1">
      <protection locked="0"/>
    </xf>
    <xf numFmtId="0" fontId="42" fillId="0" borderId="0" xfId="3" applyFont="1" applyProtection="1">
      <protection locked="0"/>
    </xf>
    <xf numFmtId="0" fontId="43" fillId="0" borderId="0" xfId="3" applyFont="1" applyProtection="1">
      <protection locked="0"/>
    </xf>
    <xf numFmtId="0" fontId="40" fillId="0" borderId="0" xfId="3" applyFont="1" applyAlignment="1" applyProtection="1">
      <alignment horizontal="center"/>
      <protection locked="0"/>
    </xf>
    <xf numFmtId="0" fontId="38" fillId="0" borderId="19" xfId="0" applyFont="1" applyBorder="1" applyAlignment="1">
      <alignment vertical="center" wrapText="1"/>
    </xf>
    <xf numFmtId="0" fontId="38" fillId="0" borderId="16" xfId="0" applyFont="1" applyBorder="1" applyAlignment="1">
      <alignment vertical="center" wrapText="1"/>
    </xf>
    <xf numFmtId="0" fontId="35" fillId="0" borderId="16" xfId="0" applyFont="1" applyBorder="1" applyAlignment="1">
      <alignment vertical="center" wrapText="1"/>
    </xf>
    <xf numFmtId="0" fontId="40" fillId="0" borderId="0" xfId="3" applyFont="1" applyAlignment="1" applyProtection="1">
      <alignment horizontal="center" vertical="center"/>
      <protection locked="0"/>
    </xf>
    <xf numFmtId="0" fontId="40" fillId="0" borderId="0" xfId="3" applyFont="1" applyAlignment="1" applyProtection="1">
      <alignment vertical="center"/>
      <protection locked="0"/>
    </xf>
    <xf numFmtId="0" fontId="14" fillId="8" borderId="65" xfId="3" applyFont="1" applyFill="1" applyBorder="1" applyAlignment="1" applyProtection="1">
      <alignment vertical="center"/>
      <protection locked="0"/>
    </xf>
    <xf numFmtId="0" fontId="14" fillId="0" borderId="0" xfId="3" applyFont="1" applyAlignment="1" applyProtection="1">
      <alignment horizontal="center" vertical="center"/>
      <protection locked="0"/>
    </xf>
    <xf numFmtId="0" fontId="14" fillId="8" borderId="67" xfId="3" applyFont="1" applyFill="1" applyBorder="1" applyAlignment="1" applyProtection="1">
      <alignment horizontal="center" vertical="center"/>
      <protection locked="0"/>
    </xf>
    <xf numFmtId="0" fontId="14" fillId="0" borderId="0" xfId="3" applyFont="1" applyAlignment="1" applyProtection="1">
      <alignment horizontal="left" vertical="center"/>
      <protection locked="0"/>
    </xf>
    <xf numFmtId="177" fontId="13" fillId="0" borderId="2" xfId="5" applyNumberFormat="1" applyFont="1" applyBorder="1" applyAlignment="1">
      <alignment horizontal="left" vertical="center" wrapText="1"/>
    </xf>
    <xf numFmtId="178" fontId="13" fillId="4" borderId="5" xfId="2" applyNumberFormat="1" applyFont="1" applyFill="1" applyBorder="1" applyAlignment="1">
      <alignment horizontal="left" vertical="center" wrapText="1"/>
    </xf>
    <xf numFmtId="180" fontId="13" fillId="4" borderId="5" xfId="2" applyNumberFormat="1" applyFont="1" applyFill="1" applyBorder="1" applyAlignment="1">
      <alignment horizontal="left" vertical="center" wrapText="1"/>
    </xf>
    <xf numFmtId="0" fontId="11" fillId="0" borderId="66" xfId="2" applyFont="1" applyBorder="1" applyAlignment="1">
      <alignment vertical="center" wrapText="1"/>
    </xf>
    <xf numFmtId="0" fontId="14" fillId="5" borderId="0" xfId="3" applyFont="1" applyFill="1" applyAlignment="1" applyProtection="1">
      <alignment vertical="center"/>
      <protection locked="0"/>
    </xf>
    <xf numFmtId="0" fontId="14" fillId="5" borderId="0" xfId="3" applyFont="1" applyFill="1" applyAlignment="1" applyProtection="1">
      <alignment horizontal="center" vertical="center"/>
      <protection locked="0"/>
    </xf>
    <xf numFmtId="0" fontId="14" fillId="0" borderId="0" xfId="2" applyFont="1"/>
    <xf numFmtId="0" fontId="14" fillId="0" borderId="0" xfId="2" applyFont="1" applyAlignment="1">
      <alignment vertical="center"/>
    </xf>
    <xf numFmtId="0" fontId="14" fillId="0" borderId="0" xfId="6" applyFont="1">
      <alignment vertical="center"/>
    </xf>
    <xf numFmtId="0" fontId="44" fillId="0" borderId="23" xfId="0" applyFont="1" applyBorder="1" applyAlignment="1">
      <alignment vertical="center"/>
    </xf>
    <xf numFmtId="0" fontId="16" fillId="0" borderId="0" xfId="3" applyFont="1" applyAlignment="1" applyProtection="1">
      <alignment vertical="center" wrapText="1"/>
      <protection locked="0"/>
    </xf>
    <xf numFmtId="0" fontId="36" fillId="10" borderId="17" xfId="0" applyFont="1" applyFill="1" applyBorder="1" applyAlignment="1">
      <alignment vertical="center"/>
    </xf>
    <xf numFmtId="0" fontId="36" fillId="10" borderId="20" xfId="0" applyFont="1" applyFill="1" applyBorder="1" applyAlignment="1">
      <alignment vertical="center"/>
    </xf>
    <xf numFmtId="0" fontId="36" fillId="10" borderId="15" xfId="0" applyFont="1" applyFill="1" applyBorder="1" applyAlignment="1">
      <alignment vertical="center"/>
    </xf>
    <xf numFmtId="0" fontId="11" fillId="0" borderId="0" xfId="3" applyFont="1" applyAlignment="1" applyProtection="1">
      <alignment horizontal="right"/>
      <protection locked="0"/>
    </xf>
    <xf numFmtId="0" fontId="16" fillId="0" borderId="0" xfId="3" applyFont="1" applyAlignment="1" applyProtection="1">
      <alignment horizontal="right" vertical="center" wrapText="1"/>
      <protection locked="0"/>
    </xf>
    <xf numFmtId="0" fontId="35" fillId="0" borderId="0" xfId="0" applyFont="1" applyAlignment="1">
      <alignment horizontal="right" vertical="center"/>
    </xf>
    <xf numFmtId="0" fontId="38" fillId="0" borderId="0" xfId="3" applyFont="1" applyAlignment="1" applyProtection="1">
      <alignment horizontal="right"/>
      <protection locked="0"/>
    </xf>
    <xf numFmtId="176" fontId="38" fillId="0" borderId="0" xfId="0" applyNumberFormat="1" applyFont="1" applyAlignment="1">
      <alignment horizontal="right" vertical="center"/>
    </xf>
    <xf numFmtId="0" fontId="38" fillId="0" borderId="0" xfId="0" applyFont="1" applyAlignment="1">
      <alignment horizontal="right" vertical="center"/>
    </xf>
    <xf numFmtId="0" fontId="29" fillId="0" borderId="0" xfId="3" applyFont="1" applyAlignment="1" applyProtection="1">
      <alignment horizontal="right"/>
      <protection locked="0"/>
    </xf>
    <xf numFmtId="0" fontId="14" fillId="0" borderId="0" xfId="3" applyFont="1" applyAlignment="1" applyProtection="1">
      <alignment horizontal="right"/>
      <protection locked="0"/>
    </xf>
    <xf numFmtId="0" fontId="41" fillId="0" borderId="0" xfId="3" applyFont="1" applyAlignment="1" applyProtection="1">
      <alignment horizontal="right"/>
      <protection locked="0"/>
    </xf>
    <xf numFmtId="0" fontId="40" fillId="0" borderId="0" xfId="3" applyFont="1" applyAlignment="1" applyProtection="1">
      <alignment horizontal="right" vertical="center"/>
      <protection locked="0"/>
    </xf>
    <xf numFmtId="0" fontId="40" fillId="0" borderId="0" xfId="3" applyFont="1" applyAlignment="1" applyProtection="1">
      <alignment horizontal="right"/>
      <protection locked="0"/>
    </xf>
    <xf numFmtId="0" fontId="9" fillId="0" borderId="0" xfId="3" applyFont="1" applyAlignment="1" applyProtection="1">
      <alignment horizontal="right" vertical="center"/>
      <protection locked="0"/>
    </xf>
    <xf numFmtId="9" fontId="35" fillId="0" borderId="0" xfId="0" applyNumberFormat="1" applyFont="1" applyAlignment="1">
      <alignment horizontal="right" vertical="center"/>
    </xf>
    <xf numFmtId="176" fontId="34" fillId="0" borderId="0" xfId="0" applyNumberFormat="1" applyFont="1" applyAlignment="1">
      <alignment vertical="center"/>
    </xf>
    <xf numFmtId="0" fontId="40" fillId="0" borderId="42" xfId="3" applyFont="1" applyBorder="1" applyAlignment="1" applyProtection="1">
      <alignment horizontal="center" vertical="center"/>
      <protection locked="0"/>
    </xf>
    <xf numFmtId="0" fontId="40" fillId="0" borderId="42" xfId="3" applyFont="1" applyBorder="1" applyAlignment="1" applyProtection="1">
      <alignment vertical="center"/>
      <protection locked="0"/>
    </xf>
    <xf numFmtId="0" fontId="43" fillId="0" borderId="0" xfId="3" applyFont="1" applyAlignment="1" applyProtection="1">
      <alignment vertical="center"/>
      <protection locked="0"/>
    </xf>
    <xf numFmtId="0" fontId="29" fillId="0" borderId="0" xfId="3" applyFont="1" applyAlignment="1" applyProtection="1">
      <alignment vertical="center"/>
      <protection locked="0"/>
    </xf>
    <xf numFmtId="0" fontId="42" fillId="0" borderId="0" xfId="3" applyFont="1" applyAlignment="1" applyProtection="1">
      <alignment vertical="center"/>
      <protection locked="0"/>
    </xf>
    <xf numFmtId="0" fontId="26" fillId="0" borderId="0" xfId="3" applyFont="1" applyAlignment="1" applyProtection="1">
      <alignment vertical="center"/>
      <protection locked="0"/>
    </xf>
    <xf numFmtId="0" fontId="43" fillId="0" borderId="0" xfId="3" applyFont="1" applyAlignment="1" applyProtection="1">
      <alignment horizontal="center" vertical="center"/>
      <protection locked="0"/>
    </xf>
    <xf numFmtId="0" fontId="43" fillId="0" borderId="0" xfId="3" applyFont="1" applyAlignment="1" applyProtection="1">
      <alignment horizontal="right" vertical="center"/>
      <protection locked="0"/>
    </xf>
    <xf numFmtId="0" fontId="13" fillId="0" borderId="10" xfId="2" applyFont="1" applyBorder="1" applyAlignment="1">
      <alignment horizontal="center" vertical="center" wrapText="1"/>
    </xf>
    <xf numFmtId="179" fontId="14" fillId="0" borderId="5" xfId="2" applyNumberFormat="1" applyFont="1" applyBorder="1" applyAlignment="1">
      <alignment horizontal="left" vertical="center" wrapText="1"/>
    </xf>
    <xf numFmtId="0" fontId="35" fillId="9" borderId="17" xfId="0" applyFont="1" applyFill="1" applyBorder="1" applyAlignment="1">
      <alignment vertical="center"/>
    </xf>
    <xf numFmtId="0" fontId="35" fillId="9" borderId="20" xfId="0" applyFont="1" applyFill="1" applyBorder="1" applyAlignment="1">
      <alignment vertical="center"/>
    </xf>
    <xf numFmtId="0" fontId="35" fillId="9" borderId="15" xfId="0" applyFont="1" applyFill="1" applyBorder="1" applyAlignment="1">
      <alignment vertical="center"/>
    </xf>
    <xf numFmtId="0" fontId="35" fillId="9" borderId="17" xfId="0" applyFont="1" applyFill="1" applyBorder="1" applyAlignment="1">
      <alignment horizontal="left" vertical="center"/>
    </xf>
    <xf numFmtId="0" fontId="35" fillId="9" borderId="15" xfId="0" applyFont="1" applyFill="1" applyBorder="1" applyAlignment="1">
      <alignment horizontal="left" vertical="center"/>
    </xf>
    <xf numFmtId="0" fontId="35" fillId="9" borderId="20" xfId="0" applyFont="1" applyFill="1" applyBorder="1" applyAlignment="1">
      <alignment horizontal="left" vertical="center"/>
    </xf>
    <xf numFmtId="0" fontId="35" fillId="10" borderId="17" xfId="0" applyFont="1" applyFill="1" applyBorder="1" applyAlignment="1">
      <alignment vertical="center"/>
    </xf>
    <xf numFmtId="0" fontId="35" fillId="10" borderId="20" xfId="0" applyFont="1" applyFill="1" applyBorder="1" applyAlignment="1">
      <alignment vertical="center"/>
    </xf>
    <xf numFmtId="0" fontId="35" fillId="10" borderId="15" xfId="0" applyFont="1" applyFill="1" applyBorder="1" applyAlignment="1">
      <alignment vertical="center"/>
    </xf>
    <xf numFmtId="0" fontId="35" fillId="0" borderId="28" xfId="0" applyFont="1" applyBorder="1" applyAlignment="1">
      <alignment vertical="center" wrapText="1"/>
    </xf>
    <xf numFmtId="0" fontId="47" fillId="0" borderId="0" xfId="3" applyFont="1" applyProtection="1">
      <protection locked="0"/>
    </xf>
    <xf numFmtId="49" fontId="11" fillId="2" borderId="1" xfId="6" applyNumberFormat="1" applyFont="1" applyFill="1" applyBorder="1" applyAlignment="1" applyProtection="1">
      <alignment horizontal="center" vertical="center"/>
      <protection locked="0"/>
    </xf>
    <xf numFmtId="49" fontId="9" fillId="0" borderId="1" xfId="6" applyNumberFormat="1" applyFont="1" applyBorder="1" applyAlignment="1" applyProtection="1">
      <alignment horizontal="center" vertical="center" wrapText="1"/>
      <protection locked="0"/>
    </xf>
    <xf numFmtId="49" fontId="9" fillId="0" borderId="1" xfId="6" applyNumberFormat="1" applyFont="1" applyBorder="1" applyAlignment="1" applyProtection="1">
      <alignment horizontal="center" vertical="center"/>
      <protection locked="0"/>
    </xf>
    <xf numFmtId="49" fontId="9" fillId="0" borderId="17" xfId="6" applyNumberFormat="1" applyFont="1" applyBorder="1" applyAlignment="1" applyProtection="1">
      <alignment horizontal="center" vertical="center" wrapText="1"/>
      <protection locked="0"/>
    </xf>
    <xf numFmtId="0" fontId="13" fillId="3" borderId="8" xfId="2" applyFont="1" applyFill="1" applyBorder="1" applyAlignment="1" applyProtection="1">
      <alignment horizontal="center" vertical="center" wrapText="1"/>
      <protection locked="0"/>
    </xf>
    <xf numFmtId="0" fontId="13" fillId="0" borderId="8" xfId="2" applyFont="1" applyBorder="1" applyAlignment="1" applyProtection="1">
      <alignment horizontal="center" vertical="center" wrapText="1"/>
      <protection locked="0"/>
    </xf>
    <xf numFmtId="0" fontId="13" fillId="0" borderId="17" xfId="2" applyFont="1" applyBorder="1" applyAlignment="1" applyProtection="1">
      <alignment horizontal="center" vertical="center" wrapText="1"/>
      <protection locked="0"/>
    </xf>
    <xf numFmtId="0" fontId="9" fillId="0" borderId="8" xfId="2" applyFont="1" applyBorder="1" applyAlignment="1" applyProtection="1">
      <alignment horizontal="center" vertical="center" wrapText="1"/>
      <protection locked="0"/>
    </xf>
    <xf numFmtId="0" fontId="13" fillId="3" borderId="1" xfId="2" applyFont="1" applyFill="1" applyBorder="1" applyAlignment="1" applyProtection="1">
      <alignment horizontal="center" vertical="center" wrapText="1"/>
      <protection locked="0"/>
    </xf>
    <xf numFmtId="0" fontId="9" fillId="0" borderId="16" xfId="2" applyFont="1" applyBorder="1" applyAlignment="1" applyProtection="1">
      <alignment horizontal="center" vertical="center" wrapText="1"/>
      <protection locked="0"/>
    </xf>
    <xf numFmtId="0" fontId="13" fillId="0" borderId="7" xfId="2" applyFont="1" applyBorder="1" applyAlignment="1" applyProtection="1">
      <alignment horizontal="center" vertical="center" wrapText="1"/>
      <protection locked="0"/>
    </xf>
    <xf numFmtId="0" fontId="15" fillId="0" borderId="8" xfId="2" applyFont="1" applyBorder="1" applyAlignment="1" applyProtection="1">
      <alignment horizontal="left" vertical="center" wrapText="1"/>
      <protection locked="0"/>
    </xf>
    <xf numFmtId="0" fontId="13" fillId="0" borderId="24" xfId="2" applyFont="1" applyBorder="1" applyAlignment="1" applyProtection="1">
      <alignment horizontal="center" vertical="center" wrapText="1"/>
      <protection locked="0"/>
    </xf>
    <xf numFmtId="0" fontId="14" fillId="0" borderId="7" xfId="2" applyFont="1" applyBorder="1" applyAlignment="1" applyProtection="1">
      <alignment vertical="center" wrapText="1"/>
      <protection locked="0"/>
    </xf>
    <xf numFmtId="0" fontId="13" fillId="0" borderId="25" xfId="2" applyFont="1" applyBorder="1" applyAlignment="1" applyProtection="1">
      <alignment horizontal="center" vertical="center" wrapText="1"/>
      <protection locked="0"/>
    </xf>
    <xf numFmtId="0" fontId="13" fillId="0" borderId="1" xfId="2" applyFont="1" applyBorder="1" applyAlignment="1" applyProtection="1">
      <alignment horizontal="center" vertical="center" wrapText="1"/>
      <protection locked="0"/>
    </xf>
    <xf numFmtId="0" fontId="13" fillId="0" borderId="15" xfId="2" applyFont="1" applyBorder="1" applyAlignment="1" applyProtection="1">
      <alignment horizontal="center" vertical="center" wrapText="1"/>
      <protection locked="0"/>
    </xf>
    <xf numFmtId="0" fontId="13" fillId="4" borderId="1" xfId="2" applyFont="1" applyFill="1" applyBorder="1" applyAlignment="1" applyProtection="1">
      <alignment horizontal="center" vertical="center" wrapText="1"/>
      <protection locked="0"/>
    </xf>
    <xf numFmtId="0" fontId="13" fillId="5" borderId="8" xfId="2" applyFont="1" applyFill="1" applyBorder="1" applyAlignment="1" applyProtection="1">
      <alignment horizontal="center" vertical="center" wrapText="1"/>
      <protection locked="0"/>
    </xf>
    <xf numFmtId="0" fontId="15" fillId="4" borderId="8" xfId="2" applyFont="1" applyFill="1" applyBorder="1" applyAlignment="1" applyProtection="1">
      <alignment horizontal="left" vertical="center" wrapText="1"/>
      <protection locked="0"/>
    </xf>
    <xf numFmtId="0" fontId="13" fillId="4" borderId="8" xfId="2" applyFont="1" applyFill="1" applyBorder="1" applyAlignment="1" applyProtection="1">
      <alignment horizontal="center" vertical="center" wrapText="1"/>
      <protection locked="0"/>
    </xf>
    <xf numFmtId="0" fontId="13" fillId="4" borderId="24" xfId="2" applyFont="1" applyFill="1" applyBorder="1" applyAlignment="1" applyProtection="1">
      <alignment horizontal="center" vertical="center" wrapText="1"/>
      <protection locked="0"/>
    </xf>
    <xf numFmtId="0" fontId="13" fillId="0" borderId="7" xfId="2" applyFont="1" applyBorder="1" applyAlignment="1" applyProtection="1">
      <alignment vertical="center" wrapText="1"/>
      <protection locked="0"/>
    </xf>
    <xf numFmtId="0" fontId="13" fillId="5" borderId="1" xfId="2" applyFont="1" applyFill="1" applyBorder="1" applyAlignment="1" applyProtection="1">
      <alignment horizontal="center" vertical="center" wrapText="1"/>
      <protection locked="0"/>
    </xf>
    <xf numFmtId="0" fontId="13" fillId="4" borderId="25" xfId="2" applyFont="1" applyFill="1" applyBorder="1" applyAlignment="1" applyProtection="1">
      <alignment horizontal="center" vertical="center" wrapText="1"/>
      <protection locked="0"/>
    </xf>
    <xf numFmtId="0" fontId="13" fillId="0" borderId="6" xfId="2" applyFont="1" applyBorder="1" applyAlignment="1" applyProtection="1">
      <alignment horizontal="center" vertical="center" wrapText="1"/>
      <protection locked="0"/>
    </xf>
    <xf numFmtId="176" fontId="35" fillId="0" borderId="1" xfId="0" applyNumberFormat="1" applyFont="1" applyBorder="1" applyAlignment="1">
      <alignment horizontal="right" vertical="center"/>
    </xf>
    <xf numFmtId="176" fontId="35" fillId="0" borderId="1" xfId="0" applyNumberFormat="1" applyFont="1" applyBorder="1" applyAlignment="1">
      <alignment vertical="center"/>
    </xf>
    <xf numFmtId="176" fontId="34" fillId="0" borderId="1" xfId="0" applyNumberFormat="1" applyFont="1" applyBorder="1" applyAlignment="1">
      <alignment vertical="center"/>
    </xf>
    <xf numFmtId="176" fontId="45" fillId="0" borderId="1" xfId="0" applyNumberFormat="1" applyFont="1" applyBorder="1" applyAlignment="1">
      <alignment vertical="center"/>
    </xf>
    <xf numFmtId="176" fontId="46" fillId="0" borderId="1" xfId="0" applyNumberFormat="1" applyFont="1" applyBorder="1" applyAlignment="1">
      <alignment vertical="center"/>
    </xf>
    <xf numFmtId="0" fontId="35" fillId="0" borderId="17" xfId="0" applyFont="1" applyBorder="1" applyAlignment="1">
      <alignment horizontal="left" vertical="center"/>
    </xf>
    <xf numFmtId="0" fontId="35" fillId="0" borderId="20" xfId="0" applyFont="1" applyBorder="1" applyAlignment="1">
      <alignment horizontal="left" vertical="center"/>
    </xf>
    <xf numFmtId="0" fontId="35" fillId="0" borderId="15" xfId="0" applyFont="1" applyBorder="1" applyAlignment="1">
      <alignment horizontal="left" vertical="center"/>
    </xf>
    <xf numFmtId="0" fontId="34" fillId="0" borderId="0" xfId="0" applyFont="1" applyAlignment="1">
      <alignment vertical="center"/>
    </xf>
    <xf numFmtId="176" fontId="35" fillId="0" borderId="0" xfId="0" applyNumberFormat="1" applyFont="1" applyAlignment="1">
      <alignment vertical="center"/>
    </xf>
    <xf numFmtId="0" fontId="41" fillId="0" borderId="0" xfId="3" applyFont="1" applyAlignment="1" applyProtection="1">
      <alignment horizontal="left" wrapText="1"/>
      <protection locked="0"/>
    </xf>
    <xf numFmtId="0" fontId="35" fillId="9" borderId="17" xfId="0" applyFont="1" applyFill="1" applyBorder="1" applyAlignment="1">
      <alignment vertical="center"/>
    </xf>
    <xf numFmtId="0" fontId="35" fillId="9" borderId="20" xfId="0" applyFont="1" applyFill="1" applyBorder="1" applyAlignment="1">
      <alignment vertical="center"/>
    </xf>
    <xf numFmtId="0" fontId="35" fillId="9" borderId="15" xfId="0" applyFont="1" applyFill="1" applyBorder="1" applyAlignment="1">
      <alignment vertical="center"/>
    </xf>
    <xf numFmtId="0" fontId="35" fillId="0" borderId="17" xfId="0" applyFont="1" applyBorder="1" applyAlignment="1">
      <alignment vertical="center"/>
    </xf>
    <xf numFmtId="0" fontId="35" fillId="0" borderId="20" xfId="0" applyFont="1" applyBorder="1" applyAlignment="1">
      <alignment vertical="center"/>
    </xf>
    <xf numFmtId="0" fontId="35" fillId="0" borderId="15" xfId="0" applyFont="1" applyBorder="1" applyAlignment="1">
      <alignment vertical="center"/>
    </xf>
    <xf numFmtId="0" fontId="34" fillId="0" borderId="17" xfId="0" applyFont="1" applyBorder="1" applyAlignment="1">
      <alignment vertical="center"/>
    </xf>
    <xf numFmtId="0" fontId="34" fillId="0" borderId="20" xfId="0" applyFont="1" applyBorder="1" applyAlignment="1">
      <alignment vertical="center"/>
    </xf>
    <xf numFmtId="0" fontId="34" fillId="0" borderId="15" xfId="0" applyFont="1" applyBorder="1" applyAlignment="1">
      <alignment vertical="center"/>
    </xf>
    <xf numFmtId="0" fontId="40" fillId="0" borderId="0" xfId="3" applyFont="1" applyAlignment="1" applyProtection="1">
      <alignment horizontal="center" vertical="center"/>
      <protection locked="0"/>
    </xf>
    <xf numFmtId="176" fontId="34" fillId="0" borderId="1" xfId="0" applyNumberFormat="1" applyFont="1" applyBorder="1" applyAlignment="1">
      <alignment horizontal="right" vertical="center"/>
    </xf>
    <xf numFmtId="176" fontId="40" fillId="0" borderId="43" xfId="3" applyNumberFormat="1" applyFont="1" applyBorder="1" applyAlignment="1" applyProtection="1">
      <alignment horizontal="center" vertical="center"/>
      <protection locked="0"/>
    </xf>
    <xf numFmtId="176" fontId="40" fillId="0" borderId="14" xfId="3" applyNumberFormat="1" applyFont="1" applyBorder="1" applyAlignment="1" applyProtection="1">
      <alignment horizontal="center" vertical="center"/>
      <protection locked="0"/>
    </xf>
    <xf numFmtId="176" fontId="40" fillId="0" borderId="48" xfId="3" applyNumberFormat="1" applyFont="1" applyBorder="1" applyAlignment="1" applyProtection="1">
      <alignment horizontal="center" vertical="center"/>
      <protection locked="0"/>
    </xf>
    <xf numFmtId="176" fontId="40" fillId="0" borderId="68" xfId="3" applyNumberFormat="1" applyFont="1" applyBorder="1" applyAlignment="1" applyProtection="1">
      <alignment horizontal="center" vertical="center"/>
      <protection locked="0"/>
    </xf>
    <xf numFmtId="176" fontId="40" fillId="0" borderId="42" xfId="3" applyNumberFormat="1" applyFont="1" applyBorder="1" applyAlignment="1" applyProtection="1">
      <alignment horizontal="center" vertical="center"/>
      <protection locked="0"/>
    </xf>
    <xf numFmtId="176" fontId="40" fillId="0" borderId="69" xfId="3" applyNumberFormat="1" applyFont="1" applyBorder="1" applyAlignment="1" applyProtection="1">
      <alignment horizontal="center" vertical="center"/>
      <protection locked="0"/>
    </xf>
    <xf numFmtId="0" fontId="40" fillId="0" borderId="14" xfId="3" applyFont="1" applyBorder="1" applyAlignment="1" applyProtection="1">
      <alignment horizontal="center" vertical="center"/>
      <protection locked="0"/>
    </xf>
    <xf numFmtId="0" fontId="40" fillId="0" borderId="48" xfId="3" applyFont="1" applyBorder="1" applyAlignment="1" applyProtection="1">
      <alignment horizontal="center" vertical="center"/>
      <protection locked="0"/>
    </xf>
    <xf numFmtId="0" fontId="40" fillId="0" borderId="68" xfId="3" applyFont="1" applyBorder="1" applyAlignment="1" applyProtection="1">
      <alignment horizontal="center" vertical="center"/>
      <protection locked="0"/>
    </xf>
    <xf numFmtId="0" fontId="40" fillId="0" borderId="42" xfId="3" applyFont="1" applyBorder="1" applyAlignment="1" applyProtection="1">
      <alignment horizontal="center" vertical="center"/>
      <protection locked="0"/>
    </xf>
    <xf numFmtId="0" fontId="40" fillId="0" borderId="69" xfId="3" applyFont="1" applyBorder="1" applyAlignment="1" applyProtection="1">
      <alignment horizontal="center" vertical="center"/>
      <protection locked="0"/>
    </xf>
    <xf numFmtId="0" fontId="38" fillId="5" borderId="20" xfId="0" applyFont="1" applyFill="1" applyBorder="1" applyAlignment="1">
      <alignment horizontal="center" vertical="center"/>
    </xf>
    <xf numFmtId="0" fontId="14" fillId="0" borderId="17" xfId="3" applyFont="1" applyBorder="1" applyAlignment="1">
      <alignment horizontal="center"/>
    </xf>
    <xf numFmtId="0" fontId="14" fillId="0" borderId="20" xfId="3" applyFont="1" applyBorder="1" applyAlignment="1">
      <alignment horizontal="center"/>
    </xf>
    <xf numFmtId="0" fontId="14" fillId="0" borderId="15" xfId="3" applyFont="1" applyBorder="1" applyAlignment="1">
      <alignment horizontal="center"/>
    </xf>
    <xf numFmtId="0" fontId="14" fillId="0" borderId="1" xfId="3" applyFont="1" applyBorder="1" applyAlignment="1" applyProtection="1">
      <alignment horizontal="center"/>
      <protection locked="0"/>
    </xf>
    <xf numFmtId="0" fontId="14" fillId="0" borderId="1" xfId="3" applyFont="1" applyBorder="1" applyAlignment="1">
      <alignment horizontal="center" vertical="center"/>
    </xf>
    <xf numFmtId="0" fontId="14" fillId="0" borderId="1" xfId="3" applyFont="1" applyBorder="1" applyAlignment="1" applyProtection="1">
      <alignment horizontal="left" vertical="center"/>
      <protection locked="0"/>
    </xf>
    <xf numFmtId="0" fontId="16" fillId="0" borderId="0" xfId="3" applyFont="1" applyAlignment="1" applyProtection="1">
      <alignment horizontal="center" vertical="center"/>
      <protection locked="0"/>
    </xf>
    <xf numFmtId="0" fontId="17" fillId="0" borderId="0" xfId="3" applyFont="1" applyAlignment="1">
      <alignment horizontal="center" vertical="center" wrapText="1"/>
    </xf>
    <xf numFmtId="0" fontId="39" fillId="8" borderId="65" xfId="0" applyFont="1" applyFill="1" applyBorder="1" applyAlignment="1" applyProtection="1">
      <alignment horizontal="center" vertical="center" shrinkToFit="1"/>
      <protection locked="0"/>
    </xf>
    <xf numFmtId="0" fontId="39" fillId="8" borderId="66" xfId="0" applyFont="1" applyFill="1" applyBorder="1" applyAlignment="1" applyProtection="1">
      <alignment horizontal="center" vertical="center" shrinkToFit="1"/>
      <protection locked="0"/>
    </xf>
    <xf numFmtId="0" fontId="39" fillId="8" borderId="67" xfId="0" applyFont="1" applyFill="1" applyBorder="1" applyAlignment="1" applyProtection="1">
      <alignment horizontal="center" vertical="center" shrinkToFit="1"/>
      <protection locked="0"/>
    </xf>
    <xf numFmtId="0" fontId="35" fillId="0" borderId="1" xfId="0" applyFont="1" applyBorder="1" applyAlignment="1">
      <alignment horizontal="left" vertical="center"/>
    </xf>
    <xf numFmtId="0" fontId="38" fillId="0" borderId="17" xfId="0" applyFont="1" applyBorder="1" applyAlignment="1">
      <alignment vertical="center"/>
    </xf>
    <xf numFmtId="0" fontId="38" fillId="0" borderId="20" xfId="0" applyFont="1" applyBorder="1" applyAlignment="1">
      <alignment vertical="center"/>
    </xf>
    <xf numFmtId="0" fontId="38" fillId="0" borderId="15" xfId="0" applyFont="1" applyBorder="1" applyAlignment="1">
      <alignment vertical="center"/>
    </xf>
    <xf numFmtId="0" fontId="38" fillId="0" borderId="16" xfId="0" applyFont="1" applyBorder="1" applyAlignment="1">
      <alignment vertical="center"/>
    </xf>
    <xf numFmtId="0" fontId="38" fillId="0" borderId="28" xfId="0" applyFont="1" applyBorder="1" applyAlignment="1">
      <alignment vertical="center"/>
    </xf>
    <xf numFmtId="0" fontId="39" fillId="0" borderId="17" xfId="0" applyFont="1" applyBorder="1" applyAlignment="1">
      <alignment vertical="center"/>
    </xf>
    <xf numFmtId="0" fontId="39" fillId="0" borderId="20" xfId="0" applyFont="1" applyBorder="1" applyAlignment="1">
      <alignment vertical="center"/>
    </xf>
    <xf numFmtId="0" fontId="39" fillId="0" borderId="15" xfId="0" applyFont="1" applyBorder="1" applyAlignment="1">
      <alignment vertical="center"/>
    </xf>
    <xf numFmtId="0" fontId="37" fillId="10" borderId="17" xfId="0" applyFont="1" applyFill="1" applyBorder="1" applyAlignment="1">
      <alignment vertical="center"/>
    </xf>
    <xf numFmtId="0" fontId="37" fillId="10" borderId="20" xfId="0" applyFont="1" applyFill="1" applyBorder="1" applyAlignment="1">
      <alignment vertical="center"/>
    </xf>
    <xf numFmtId="0" fontId="37" fillId="10" borderId="15" xfId="0" applyFont="1" applyFill="1" applyBorder="1" applyAlignment="1">
      <alignment vertical="center"/>
    </xf>
    <xf numFmtId="0" fontId="37" fillId="10" borderId="18" xfId="0" applyFont="1" applyFill="1" applyBorder="1" applyAlignment="1">
      <alignment vertical="center"/>
    </xf>
    <xf numFmtId="0" fontId="37" fillId="10" borderId="19" xfId="0" applyFont="1" applyFill="1" applyBorder="1" applyAlignment="1">
      <alignment vertical="center"/>
    </xf>
    <xf numFmtId="0" fontId="37" fillId="10" borderId="22" xfId="0" applyFont="1" applyFill="1" applyBorder="1" applyAlignment="1">
      <alignment vertical="center"/>
    </xf>
    <xf numFmtId="0" fontId="38" fillId="9" borderId="17" xfId="0" applyFont="1" applyFill="1" applyBorder="1" applyAlignment="1">
      <alignment vertical="center"/>
    </xf>
    <xf numFmtId="0" fontId="38" fillId="9" borderId="20" xfId="0" applyFont="1" applyFill="1" applyBorder="1" applyAlignment="1">
      <alignment vertical="center"/>
    </xf>
    <xf numFmtId="0" fontId="38" fillId="9" borderId="15" xfId="0" applyFont="1" applyFill="1" applyBorder="1" applyAlignment="1">
      <alignment vertical="center"/>
    </xf>
    <xf numFmtId="0" fontId="38" fillId="9" borderId="18" xfId="0" applyFont="1" applyFill="1" applyBorder="1" applyAlignment="1">
      <alignment vertical="center"/>
    </xf>
    <xf numFmtId="0" fontId="38" fillId="9" borderId="19" xfId="0" applyFont="1" applyFill="1" applyBorder="1" applyAlignment="1">
      <alignment vertical="center"/>
    </xf>
    <xf numFmtId="0" fontId="38" fillId="9" borderId="22" xfId="0" applyFont="1" applyFill="1" applyBorder="1" applyAlignment="1">
      <alignment vertical="center"/>
    </xf>
    <xf numFmtId="176" fontId="35" fillId="0" borderId="17" xfId="0" applyNumberFormat="1" applyFont="1" applyBorder="1" applyAlignment="1">
      <alignment horizontal="left" vertical="center"/>
    </xf>
    <xf numFmtId="176" fontId="35" fillId="0" borderId="20" xfId="0" applyNumberFormat="1" applyFont="1" applyBorder="1" applyAlignment="1">
      <alignment horizontal="left" vertical="center"/>
    </xf>
    <xf numFmtId="176" fontId="35" fillId="0" borderId="15" xfId="0" applyNumberFormat="1" applyFont="1" applyBorder="1" applyAlignment="1">
      <alignment horizontal="left" vertical="center"/>
    </xf>
    <xf numFmtId="41" fontId="35" fillId="0" borderId="20" xfId="0" applyNumberFormat="1" applyFont="1" applyBorder="1" applyAlignment="1">
      <alignment horizontal="center" vertical="center"/>
    </xf>
    <xf numFmtId="0" fontId="35" fillId="5" borderId="17" xfId="0" applyFont="1" applyFill="1" applyBorder="1" applyAlignment="1">
      <alignment horizontal="center" vertical="center"/>
    </xf>
    <xf numFmtId="0" fontId="35" fillId="5" borderId="20" xfId="0" applyFont="1" applyFill="1" applyBorder="1" applyAlignment="1">
      <alignment horizontal="center" vertical="center"/>
    </xf>
    <xf numFmtId="41" fontId="38" fillId="0" borderId="20" xfId="0" applyNumberFormat="1" applyFont="1" applyBorder="1" applyAlignment="1">
      <alignment horizontal="center" vertical="center"/>
    </xf>
    <xf numFmtId="0" fontId="38" fillId="5" borderId="19" xfId="0" applyFont="1" applyFill="1" applyBorder="1" applyAlignment="1">
      <alignment horizontal="center" vertical="center"/>
    </xf>
    <xf numFmtId="0" fontId="38" fillId="8" borderId="66" xfId="0" applyFont="1" applyFill="1" applyBorder="1" applyAlignment="1" applyProtection="1">
      <alignment horizontal="center" vertical="center"/>
      <protection locked="0"/>
    </xf>
    <xf numFmtId="0" fontId="38" fillId="8" borderId="67" xfId="0" applyFont="1" applyFill="1" applyBorder="1" applyAlignment="1" applyProtection="1">
      <alignment horizontal="center" vertical="center"/>
      <protection locked="0"/>
    </xf>
    <xf numFmtId="176" fontId="38" fillId="0" borderId="1" xfId="0" applyNumberFormat="1" applyFont="1" applyBorder="1" applyAlignment="1">
      <alignment horizontal="right" vertical="center"/>
    </xf>
    <xf numFmtId="176" fontId="39" fillId="0" borderId="1" xfId="0" applyNumberFormat="1" applyFont="1" applyBorder="1" applyAlignment="1">
      <alignment horizontal="right" vertical="center"/>
    </xf>
    <xf numFmtId="0" fontId="36" fillId="10" borderId="17" xfId="0" applyFont="1" applyFill="1" applyBorder="1" applyAlignment="1">
      <alignment vertical="center"/>
    </xf>
    <xf numFmtId="0" fontId="36" fillId="10" borderId="20" xfId="0" applyFont="1" applyFill="1" applyBorder="1" applyAlignment="1">
      <alignment vertical="center"/>
    </xf>
    <xf numFmtId="0" fontId="36" fillId="10" borderId="15" xfId="0" applyFont="1" applyFill="1" applyBorder="1" applyAlignment="1">
      <alignment vertical="center"/>
    </xf>
    <xf numFmtId="0" fontId="46" fillId="11" borderId="65" xfId="0" applyFont="1" applyFill="1" applyBorder="1" applyAlignment="1" applyProtection="1">
      <alignment horizontal="center" vertical="center"/>
      <protection locked="0"/>
    </xf>
    <xf numFmtId="0" fontId="46" fillId="11" borderId="66" xfId="0" applyFont="1" applyFill="1" applyBorder="1" applyAlignment="1" applyProtection="1">
      <alignment horizontal="center" vertical="center"/>
      <protection locked="0"/>
    </xf>
    <xf numFmtId="0" fontId="46" fillId="11" borderId="67" xfId="0" applyFont="1" applyFill="1" applyBorder="1" applyAlignment="1" applyProtection="1">
      <alignment horizontal="center" vertical="center"/>
      <protection locked="0"/>
    </xf>
    <xf numFmtId="0" fontId="35" fillId="0" borderId="17" xfId="0" applyFont="1" applyBorder="1" applyAlignment="1">
      <alignment vertical="center" wrapText="1"/>
    </xf>
    <xf numFmtId="0" fontId="35" fillId="0" borderId="20" xfId="0" applyFont="1" applyBorder="1" applyAlignment="1">
      <alignment vertical="center" wrapText="1"/>
    </xf>
    <xf numFmtId="0" fontId="35" fillId="0" borderId="15" xfId="0" applyFont="1" applyBorder="1" applyAlignment="1">
      <alignment vertical="center" wrapText="1"/>
    </xf>
    <xf numFmtId="0" fontId="35" fillId="0" borderId="1" xfId="0" quotePrefix="1" applyFont="1" applyBorder="1" applyAlignment="1">
      <alignment vertical="center"/>
    </xf>
    <xf numFmtId="0" fontId="35" fillId="0" borderId="1" xfId="0" applyFont="1" applyBorder="1" applyAlignment="1">
      <alignment vertical="center"/>
    </xf>
    <xf numFmtId="0" fontId="35" fillId="9" borderId="18" xfId="0" applyFont="1" applyFill="1" applyBorder="1" applyAlignment="1">
      <alignment vertical="center"/>
    </xf>
    <xf numFmtId="0" fontId="35" fillId="9" borderId="19" xfId="0" applyFont="1" applyFill="1" applyBorder="1" applyAlignment="1">
      <alignment vertical="center"/>
    </xf>
    <xf numFmtId="0" fontId="35" fillId="9" borderId="22" xfId="0" applyFont="1" applyFill="1" applyBorder="1" applyAlignment="1">
      <alignment vertical="center"/>
    </xf>
    <xf numFmtId="0" fontId="38" fillId="0" borderId="1" xfId="0" applyFont="1" applyBorder="1" applyAlignment="1">
      <alignment vertical="center"/>
    </xf>
    <xf numFmtId="0" fontId="36" fillId="10" borderId="16" xfId="0" applyFont="1" applyFill="1" applyBorder="1" applyAlignment="1">
      <alignment vertical="center"/>
    </xf>
    <xf numFmtId="0" fontId="36" fillId="10" borderId="28" xfId="0" applyFont="1" applyFill="1" applyBorder="1" applyAlignment="1">
      <alignment vertical="center"/>
    </xf>
    <xf numFmtId="0" fontId="38" fillId="4" borderId="1" xfId="0" applyFont="1" applyFill="1" applyBorder="1" applyAlignment="1">
      <alignment vertical="center"/>
    </xf>
    <xf numFmtId="0" fontId="37" fillId="10" borderId="16" xfId="0" applyFont="1" applyFill="1" applyBorder="1" applyAlignment="1">
      <alignment vertical="center"/>
    </xf>
    <xf numFmtId="0" fontId="37" fillId="10" borderId="28" xfId="0" applyFont="1" applyFill="1" applyBorder="1" applyAlignment="1">
      <alignment vertical="center"/>
    </xf>
    <xf numFmtId="0" fontId="38" fillId="10" borderId="17" xfId="0" applyFont="1" applyFill="1" applyBorder="1" applyAlignment="1">
      <alignment vertical="center"/>
    </xf>
    <xf numFmtId="0" fontId="38" fillId="10" borderId="20" xfId="0" applyFont="1" applyFill="1" applyBorder="1" applyAlignment="1">
      <alignment vertical="center"/>
    </xf>
    <xf numFmtId="0" fontId="38" fillId="10" borderId="15" xfId="0" applyFont="1" applyFill="1" applyBorder="1" applyAlignment="1">
      <alignment vertical="center"/>
    </xf>
    <xf numFmtId="0" fontId="38" fillId="10" borderId="19" xfId="0" applyFont="1" applyFill="1" applyBorder="1" applyAlignment="1">
      <alignment vertical="center"/>
    </xf>
    <xf numFmtId="0" fontId="38" fillId="10" borderId="16" xfId="0" applyFont="1" applyFill="1" applyBorder="1" applyAlignment="1">
      <alignment vertical="center"/>
    </xf>
    <xf numFmtId="0" fontId="38" fillId="10" borderId="28" xfId="0" applyFont="1" applyFill="1" applyBorder="1" applyAlignment="1">
      <alignment vertical="center"/>
    </xf>
    <xf numFmtId="0" fontId="35" fillId="8" borderId="65" xfId="0" applyFont="1" applyFill="1" applyBorder="1" applyAlignment="1" applyProtection="1">
      <alignment horizontal="center" vertical="center"/>
      <protection locked="0"/>
    </xf>
    <xf numFmtId="0" fontId="35" fillId="8" borderId="67" xfId="0" applyFont="1" applyFill="1" applyBorder="1" applyAlignment="1" applyProtection="1">
      <alignment horizontal="center" vertical="center"/>
      <protection locked="0"/>
    </xf>
    <xf numFmtId="0" fontId="36" fillId="10" borderId="0" xfId="0" applyFont="1" applyFill="1" applyAlignment="1">
      <alignment vertical="center"/>
    </xf>
    <xf numFmtId="0" fontId="48" fillId="8" borderId="65" xfId="3" applyFont="1" applyFill="1" applyBorder="1" applyAlignment="1" applyProtection="1">
      <alignment horizontal="center"/>
      <protection locked="0"/>
    </xf>
    <xf numFmtId="0" fontId="48" fillId="8" borderId="66" xfId="3" applyFont="1" applyFill="1" applyBorder="1" applyAlignment="1" applyProtection="1">
      <alignment horizontal="center"/>
      <protection locked="0"/>
    </xf>
    <xf numFmtId="0" fontId="48" fillId="8" borderId="67" xfId="3" applyFont="1" applyFill="1" applyBorder="1" applyAlignment="1" applyProtection="1">
      <alignment horizontal="center"/>
      <protection locked="0"/>
    </xf>
    <xf numFmtId="0" fontId="35" fillId="8" borderId="1" xfId="3" applyFont="1" applyFill="1" applyBorder="1" applyAlignment="1" applyProtection="1">
      <alignment horizontal="right" vertical="center" wrapText="1"/>
      <protection locked="0"/>
    </xf>
    <xf numFmtId="0" fontId="45" fillId="0" borderId="1" xfId="0" applyFont="1" applyBorder="1" applyAlignment="1">
      <alignment horizontal="left" vertical="center"/>
    </xf>
    <xf numFmtId="176" fontId="45" fillId="0" borderId="1" xfId="0" applyNumberFormat="1" applyFont="1" applyBorder="1" applyAlignment="1">
      <alignment horizontal="right" vertical="center"/>
    </xf>
    <xf numFmtId="0" fontId="36" fillId="10" borderId="18" xfId="0" applyFont="1" applyFill="1" applyBorder="1" applyAlignment="1">
      <alignment vertical="center"/>
    </xf>
    <xf numFmtId="0" fontId="36" fillId="10" borderId="19" xfId="0" applyFont="1" applyFill="1" applyBorder="1" applyAlignment="1">
      <alignment vertical="center"/>
    </xf>
    <xf numFmtId="0" fontId="36" fillId="10" borderId="22" xfId="0" applyFont="1" applyFill="1" applyBorder="1" applyAlignment="1">
      <alignment vertical="center"/>
    </xf>
    <xf numFmtId="0" fontId="35" fillId="10" borderId="17" xfId="0" applyFont="1" applyFill="1" applyBorder="1" applyAlignment="1">
      <alignment vertical="center"/>
    </xf>
    <xf numFmtId="0" fontId="35" fillId="10" borderId="20" xfId="0" applyFont="1" applyFill="1" applyBorder="1" applyAlignment="1">
      <alignment vertical="center"/>
    </xf>
    <xf numFmtId="0" fontId="35" fillId="10" borderId="15" xfId="0" applyFont="1" applyFill="1" applyBorder="1" applyAlignment="1">
      <alignment vertical="center"/>
    </xf>
    <xf numFmtId="0" fontId="35" fillId="10" borderId="18" xfId="0" applyFont="1" applyFill="1" applyBorder="1" applyAlignment="1">
      <alignment vertical="center"/>
    </xf>
    <xf numFmtId="0" fontId="35" fillId="10" borderId="19" xfId="0" applyFont="1" applyFill="1" applyBorder="1" applyAlignment="1">
      <alignment vertical="center"/>
    </xf>
    <xf numFmtId="0" fontId="35" fillId="10" borderId="22" xfId="0" applyFont="1" applyFill="1" applyBorder="1" applyAlignment="1">
      <alignment vertical="center"/>
    </xf>
    <xf numFmtId="0" fontId="13" fillId="0" borderId="34" xfId="2" applyFont="1" applyBorder="1" applyAlignment="1" applyProtection="1">
      <alignment horizontal="center" vertical="center" wrapText="1"/>
      <protection locked="0"/>
    </xf>
    <xf numFmtId="0" fontId="13" fillId="0" borderId="36" xfId="2" applyFont="1" applyBorder="1" applyAlignment="1" applyProtection="1">
      <alignment horizontal="center" vertical="center" wrapText="1"/>
      <protection locked="0"/>
    </xf>
    <xf numFmtId="0" fontId="13" fillId="0" borderId="35" xfId="2" applyFont="1" applyBorder="1" applyAlignment="1" applyProtection="1">
      <alignment horizontal="center" vertical="center" wrapText="1"/>
      <protection locked="0"/>
    </xf>
    <xf numFmtId="0" fontId="13" fillId="0" borderId="37" xfId="2" applyFont="1" applyBorder="1" applyAlignment="1" applyProtection="1">
      <alignment horizontal="center" vertical="center" wrapText="1"/>
      <protection locked="0"/>
    </xf>
    <xf numFmtId="0" fontId="7" fillId="0" borderId="0" xfId="6" applyFont="1" applyAlignment="1">
      <alignment horizontal="center" vertical="center"/>
    </xf>
    <xf numFmtId="0" fontId="16" fillId="0" borderId="0" xfId="6" applyFont="1" applyAlignment="1">
      <alignment horizontal="center"/>
    </xf>
    <xf numFmtId="0" fontId="13" fillId="0" borderId="55" xfId="6" applyFont="1" applyBorder="1" applyAlignment="1">
      <alignment horizontal="center" vertical="center"/>
    </xf>
    <xf numFmtId="0" fontId="13" fillId="0" borderId="53" xfId="6" applyFont="1" applyBorder="1" applyAlignment="1">
      <alignment horizontal="center" vertical="center"/>
    </xf>
    <xf numFmtId="0" fontId="13" fillId="0" borderId="56" xfId="6" applyFont="1" applyBorder="1" applyAlignment="1">
      <alignment horizontal="center" vertical="center"/>
    </xf>
    <xf numFmtId="0" fontId="13" fillId="0" borderId="1" xfId="6" applyFont="1" applyBorder="1" applyAlignment="1">
      <alignment horizontal="center" vertical="center"/>
    </xf>
    <xf numFmtId="0" fontId="15" fillId="0" borderId="53" xfId="6" applyFont="1" applyBorder="1" applyAlignment="1">
      <alignment horizontal="center" vertical="center" textRotation="255"/>
    </xf>
    <xf numFmtId="0" fontId="15" fillId="0" borderId="1" xfId="6" applyFont="1" applyBorder="1" applyAlignment="1">
      <alignment horizontal="center" vertical="center" textRotation="255"/>
    </xf>
    <xf numFmtId="0" fontId="13" fillId="0" borderId="53" xfId="6" applyFont="1" applyBorder="1" applyAlignment="1">
      <alignment horizontal="center" vertical="center" wrapText="1"/>
    </xf>
    <xf numFmtId="0" fontId="13" fillId="0" borderId="11" xfId="6" applyFont="1" applyBorder="1" applyAlignment="1">
      <alignment horizontal="center" vertical="center"/>
    </xf>
    <xf numFmtId="0" fontId="13" fillId="0" borderId="17" xfId="6" applyFont="1" applyBorder="1" applyAlignment="1">
      <alignment horizontal="center" vertical="center"/>
    </xf>
    <xf numFmtId="0" fontId="15" fillId="0" borderId="10" xfId="6" applyFont="1" applyBorder="1" applyAlignment="1">
      <alignment horizontal="center" vertical="center" textRotation="255"/>
    </xf>
    <xf numFmtId="0" fontId="15" fillId="0" borderId="57" xfId="6" applyFont="1" applyBorder="1" applyAlignment="1">
      <alignment horizontal="center" vertical="center" textRotation="255"/>
    </xf>
    <xf numFmtId="0" fontId="19" fillId="0" borderId="58" xfId="6" applyFont="1" applyBorder="1" applyAlignment="1">
      <alignment horizontal="center" vertical="center"/>
    </xf>
    <xf numFmtId="0" fontId="19" fillId="0" borderId="54" xfId="6" applyFont="1" applyBorder="1" applyAlignment="1">
      <alignment horizontal="center" vertical="center"/>
    </xf>
    <xf numFmtId="0" fontId="12" fillId="0" borderId="61" xfId="4" applyBorder="1" applyAlignment="1">
      <alignment horizontal="center" vertical="center"/>
    </xf>
    <xf numFmtId="0" fontId="12" fillId="0" borderId="62" xfId="4" applyBorder="1" applyAlignment="1">
      <alignment horizontal="center" vertical="center"/>
    </xf>
    <xf numFmtId="0" fontId="12" fillId="6" borderId="59" xfId="4" applyFill="1" applyBorder="1" applyAlignment="1">
      <alignment horizontal="center" vertical="center"/>
    </xf>
    <xf numFmtId="0" fontId="12" fillId="6" borderId="64" xfId="4" applyFill="1" applyBorder="1" applyAlignment="1">
      <alignment horizontal="center" vertical="center"/>
    </xf>
    <xf numFmtId="0" fontId="12" fillId="6" borderId="60" xfId="4" applyFill="1" applyBorder="1" applyAlignment="1">
      <alignment horizontal="center" vertical="center"/>
    </xf>
    <xf numFmtId="0" fontId="9" fillId="0" borderId="21" xfId="5" applyFont="1" applyBorder="1" applyAlignment="1">
      <alignment horizontal="left" vertical="center"/>
    </xf>
    <xf numFmtId="0" fontId="9" fillId="0" borderId="0" xfId="5" applyFont="1" applyAlignment="1">
      <alignment horizontal="left" vertical="center"/>
    </xf>
    <xf numFmtId="0" fontId="12" fillId="6" borderId="23" xfId="4" applyFill="1" applyBorder="1" applyAlignment="1">
      <alignment horizontal="center" vertical="center"/>
    </xf>
    <xf numFmtId="0" fontId="12" fillId="6" borderId="26" xfId="4" applyFill="1" applyBorder="1" applyAlignment="1">
      <alignment horizontal="center" vertical="center"/>
    </xf>
    <xf numFmtId="0" fontId="12" fillId="6" borderId="4" xfId="4" applyFill="1" applyBorder="1" applyAlignment="1">
      <alignment horizontal="center" vertical="center"/>
    </xf>
    <xf numFmtId="0" fontId="12" fillId="0" borderId="63" xfId="4" applyBorder="1" applyAlignment="1">
      <alignment horizontal="center" vertical="center"/>
    </xf>
    <xf numFmtId="0" fontId="12" fillId="6" borderId="3" xfId="4" applyFill="1" applyBorder="1" applyAlignment="1">
      <alignment horizontal="center" vertical="center"/>
    </xf>
    <xf numFmtId="0" fontId="12" fillId="0" borderId="4" xfId="4" applyBorder="1" applyAlignment="1">
      <alignment horizontal="center" vertical="center"/>
    </xf>
    <xf numFmtId="0" fontId="12" fillId="7" borderId="59" xfId="0" applyFont="1" applyFill="1" applyBorder="1" applyAlignment="1">
      <alignment horizontal="center" vertical="center"/>
    </xf>
    <xf numFmtId="0" fontId="12" fillId="7" borderId="64" xfId="0" applyFont="1" applyFill="1" applyBorder="1" applyAlignment="1">
      <alignment horizontal="center" vertical="center"/>
    </xf>
    <xf numFmtId="0" fontId="12" fillId="7" borderId="60" xfId="0" applyFont="1" applyFill="1" applyBorder="1" applyAlignment="1">
      <alignment horizontal="center" vertical="center"/>
    </xf>
    <xf numFmtId="0" fontId="12" fillId="0" borderId="61" xfId="0" applyFont="1" applyBorder="1" applyAlignment="1">
      <alignment horizontal="center" vertical="center"/>
    </xf>
    <xf numFmtId="0" fontId="12" fillId="0" borderId="63" xfId="0" applyFont="1" applyBorder="1" applyAlignment="1">
      <alignment horizontal="center" vertical="center"/>
    </xf>
    <xf numFmtId="0" fontId="12" fillId="0" borderId="62" xfId="0" applyFont="1" applyBorder="1" applyAlignment="1">
      <alignment horizontal="center" vertical="center"/>
    </xf>
    <xf numFmtId="0" fontId="9" fillId="0" borderId="0" xfId="6" applyFont="1" applyAlignment="1">
      <alignment horizontal="left" vertical="center"/>
    </xf>
    <xf numFmtId="0" fontId="31" fillId="0" borderId="0" xfId="6" applyFont="1" applyAlignment="1">
      <alignment horizontal="center" vertical="center"/>
    </xf>
    <xf numFmtId="0" fontId="32" fillId="0" borderId="0" xfId="6" applyFont="1" applyAlignment="1">
      <alignment horizontal="left" vertical="center"/>
    </xf>
    <xf numFmtId="0" fontId="32" fillId="0" borderId="0" xfId="6" applyFont="1" applyAlignment="1">
      <alignment horizontal="left" vertical="center" wrapText="1"/>
    </xf>
    <xf numFmtId="0" fontId="32" fillId="0" borderId="0" xfId="5" applyFont="1" applyAlignment="1">
      <alignment horizontal="left" vertical="center"/>
    </xf>
    <xf numFmtId="0" fontId="31" fillId="0" borderId="0" xfId="5" applyFont="1" applyAlignment="1">
      <alignment horizontal="center" vertical="center"/>
    </xf>
    <xf numFmtId="0" fontId="9" fillId="0" borderId="17" xfId="2" applyFont="1" applyBorder="1" applyAlignment="1">
      <alignment horizontal="left" vertical="center" wrapText="1"/>
    </xf>
    <xf numFmtId="0" fontId="9" fillId="0" borderId="15" xfId="2" applyFont="1" applyBorder="1" applyAlignment="1">
      <alignment horizontal="left" vertical="center" wrapText="1"/>
    </xf>
    <xf numFmtId="0" fontId="16" fillId="0" borderId="0" xfId="2" applyFont="1" applyAlignment="1">
      <alignment horizontal="center" vertical="top" wrapText="1"/>
    </xf>
    <xf numFmtId="0" fontId="13" fillId="0" borderId="42" xfId="2" applyFont="1" applyBorder="1" applyAlignment="1">
      <alignment horizontal="right" vertical="top" wrapText="1"/>
    </xf>
    <xf numFmtId="0" fontId="13" fillId="0" borderId="43"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44" xfId="2" applyFont="1" applyBorder="1" applyAlignment="1">
      <alignment horizontal="center" vertical="center" wrapText="1"/>
    </xf>
    <xf numFmtId="0" fontId="13" fillId="0" borderId="45" xfId="2" applyFont="1" applyBorder="1" applyAlignment="1">
      <alignment horizontal="center" vertical="center" wrapText="1"/>
    </xf>
    <xf numFmtId="0" fontId="13" fillId="0" borderId="0" xfId="2" applyFont="1" applyAlignment="1">
      <alignment horizontal="center" vertical="center" wrapText="1"/>
    </xf>
    <xf numFmtId="0" fontId="13" fillId="0" borderId="27"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16" xfId="2" applyFont="1" applyBorder="1" applyAlignment="1">
      <alignment horizontal="center" vertical="center" wrapText="1"/>
    </xf>
    <xf numFmtId="0" fontId="13" fillId="0" borderId="28" xfId="2" applyFont="1" applyBorder="1" applyAlignment="1">
      <alignment horizontal="center" vertical="center" wrapText="1"/>
    </xf>
    <xf numFmtId="0" fontId="15" fillId="0" borderId="46" xfId="2" applyFont="1" applyBorder="1" applyAlignment="1">
      <alignment horizontal="center" vertical="center" textRotation="255" wrapText="1"/>
    </xf>
    <xf numFmtId="0" fontId="15" fillId="0" borderId="26" xfId="2" applyFont="1" applyBorder="1" applyAlignment="1">
      <alignment horizontal="center" vertical="center" textRotation="255" wrapText="1"/>
    </xf>
    <xf numFmtId="0" fontId="15" fillId="0" borderId="4" xfId="2" applyFont="1" applyBorder="1" applyAlignment="1">
      <alignment horizontal="center" vertical="center" textRotation="255" wrapText="1"/>
    </xf>
    <xf numFmtId="0" fontId="13" fillId="0" borderId="47" xfId="2" applyFont="1" applyBorder="1" applyAlignment="1">
      <alignment horizontal="center" vertical="center" wrapText="1"/>
    </xf>
    <xf numFmtId="0" fontId="13" fillId="0" borderId="21"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48" xfId="2" applyFont="1" applyBorder="1" applyAlignment="1">
      <alignment horizontal="center" vertical="center" wrapText="1"/>
    </xf>
    <xf numFmtId="0" fontId="13" fillId="0" borderId="49" xfId="2" applyFont="1" applyBorder="1" applyAlignment="1">
      <alignment horizontal="center" vertical="center" wrapText="1"/>
    </xf>
    <xf numFmtId="0" fontId="13" fillId="0" borderId="50" xfId="2" applyFont="1" applyBorder="1" applyAlignment="1">
      <alignment horizontal="center" vertical="center" wrapText="1"/>
    </xf>
    <xf numFmtId="0" fontId="13" fillId="0" borderId="51" xfId="2" applyFont="1" applyBorder="1" applyAlignment="1">
      <alignment horizontal="center" vertical="center" textRotation="255" wrapText="1"/>
    </xf>
    <xf numFmtId="0" fontId="13" fillId="0" borderId="52" xfId="2" applyFont="1" applyBorder="1" applyAlignment="1">
      <alignment horizontal="center" vertical="center" textRotation="255" wrapText="1"/>
    </xf>
    <xf numFmtId="0" fontId="13" fillId="0" borderId="6" xfId="2" applyFont="1" applyBorder="1" applyAlignment="1">
      <alignment horizontal="center" vertical="center" textRotation="255" wrapText="1"/>
    </xf>
    <xf numFmtId="0" fontId="14" fillId="0" borderId="17" xfId="2" applyFont="1" applyBorder="1" applyAlignment="1">
      <alignment horizontal="left" vertical="center" wrapText="1"/>
    </xf>
    <xf numFmtId="0" fontId="14" fillId="0" borderId="15" xfId="2" applyFont="1" applyBorder="1" applyAlignment="1">
      <alignment horizontal="left" vertical="center" wrapText="1"/>
    </xf>
    <xf numFmtId="0" fontId="5" fillId="0" borderId="36"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5" fillId="0" borderId="37" xfId="0" applyFont="1" applyBorder="1" applyAlignment="1" applyProtection="1">
      <alignment horizontal="center" vertical="center" wrapText="1"/>
      <protection locked="0"/>
    </xf>
    <xf numFmtId="0" fontId="13" fillId="0" borderId="40" xfId="2" applyFont="1" applyBorder="1" applyAlignment="1" applyProtection="1">
      <alignment horizontal="center" vertical="center" wrapText="1"/>
      <protection locked="0"/>
    </xf>
    <xf numFmtId="0" fontId="5" fillId="0" borderId="41" xfId="0" applyFont="1" applyBorder="1" applyAlignment="1" applyProtection="1">
      <alignment horizontal="center" vertical="center" wrapText="1"/>
      <protection locked="0"/>
    </xf>
    <xf numFmtId="0" fontId="12" fillId="3" borderId="18" xfId="4" applyFill="1" applyBorder="1" applyAlignment="1">
      <alignment horizontal="center" vertical="center"/>
    </xf>
    <xf numFmtId="0" fontId="12" fillId="3" borderId="19" xfId="4" applyFill="1" applyBorder="1" applyAlignment="1">
      <alignment horizontal="center" vertical="center"/>
    </xf>
    <xf numFmtId="0" fontId="12" fillId="3" borderId="22" xfId="4" applyFill="1" applyBorder="1" applyAlignment="1">
      <alignment horizontal="center" vertical="center"/>
    </xf>
    <xf numFmtId="0" fontId="12" fillId="3" borderId="21" xfId="4" applyFill="1" applyBorder="1" applyAlignment="1">
      <alignment horizontal="center" vertical="center"/>
    </xf>
    <xf numFmtId="0" fontId="12" fillId="3" borderId="0" xfId="4" applyFill="1" applyAlignment="1">
      <alignment horizontal="center" vertical="center"/>
    </xf>
    <xf numFmtId="0" fontId="12" fillId="3" borderId="27" xfId="4" applyFill="1" applyBorder="1" applyAlignment="1">
      <alignment horizontal="center" vertical="center"/>
    </xf>
    <xf numFmtId="0" fontId="12" fillId="3" borderId="8" xfId="4" applyFill="1" applyBorder="1" applyAlignment="1">
      <alignment horizontal="center" vertical="center"/>
    </xf>
    <xf numFmtId="0" fontId="12" fillId="3" borderId="16" xfId="4" applyFill="1" applyBorder="1" applyAlignment="1">
      <alignment horizontal="center" vertical="center"/>
    </xf>
    <xf numFmtId="0" fontId="12" fillId="3" borderId="28" xfId="4" applyFill="1" applyBorder="1" applyAlignment="1">
      <alignment horizontal="center" vertical="center"/>
    </xf>
    <xf numFmtId="0" fontId="9" fillId="0" borderId="8" xfId="2" applyFont="1" applyBorder="1" applyAlignment="1">
      <alignment horizontal="left" vertical="center" wrapText="1"/>
    </xf>
    <xf numFmtId="0" fontId="9" fillId="0" borderId="16" xfId="2" applyFont="1" applyBorder="1" applyAlignment="1">
      <alignment horizontal="left" vertical="center" wrapText="1"/>
    </xf>
    <xf numFmtId="0" fontId="13" fillId="0" borderId="29" xfId="2" applyFont="1" applyBorder="1" applyAlignment="1">
      <alignment horizontal="center" vertical="center" wrapText="1"/>
    </xf>
    <xf numFmtId="0" fontId="13" fillId="0" borderId="30" xfId="2" applyFont="1" applyBorder="1" applyAlignment="1">
      <alignment horizontal="center" vertical="center" wrapTex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4" xfId="2" applyFont="1" applyBorder="1" applyAlignment="1">
      <alignment horizontal="left" vertical="center" wrapText="1"/>
    </xf>
    <xf numFmtId="0" fontId="13" fillId="0" borderId="0" xfId="2" applyFont="1" applyAlignment="1">
      <alignment horizontal="left" vertical="center"/>
    </xf>
    <xf numFmtId="0" fontId="13" fillId="4" borderId="29" xfId="2" applyFont="1" applyFill="1" applyBorder="1" applyAlignment="1">
      <alignment horizontal="center" vertical="center" wrapText="1"/>
    </xf>
    <xf numFmtId="0" fontId="13" fillId="4" borderId="30" xfId="2" applyFont="1" applyFill="1" applyBorder="1" applyAlignment="1">
      <alignment horizontal="center" vertical="center" wrapText="1"/>
    </xf>
    <xf numFmtId="0" fontId="13" fillId="4" borderId="31" xfId="2" applyFont="1" applyFill="1" applyBorder="1" applyAlignment="1">
      <alignment horizontal="center" vertical="center" wrapText="1"/>
    </xf>
    <xf numFmtId="0" fontId="13" fillId="0" borderId="11" xfId="2" applyFont="1" applyBorder="1" applyAlignment="1">
      <alignment horizontal="left" vertical="center" wrapText="1"/>
    </xf>
    <xf numFmtId="0" fontId="13" fillId="0" borderId="38" xfId="2" applyFont="1" applyBorder="1" applyAlignment="1">
      <alignment horizontal="left" vertical="center" wrapText="1"/>
    </xf>
    <xf numFmtId="0" fontId="13" fillId="0" borderId="11" xfId="2" applyFont="1" applyBorder="1" applyAlignment="1">
      <alignment horizontal="center" vertical="center" wrapText="1"/>
    </xf>
    <xf numFmtId="0" fontId="13" fillId="0" borderId="38" xfId="2" applyFont="1" applyBorder="1" applyAlignment="1">
      <alignment horizontal="center" vertical="center" wrapText="1"/>
    </xf>
    <xf numFmtId="0" fontId="13" fillId="0" borderId="39" xfId="2" applyFont="1" applyBorder="1" applyAlignment="1">
      <alignment horizontal="center" vertical="center" wrapText="1"/>
    </xf>
    <xf numFmtId="0" fontId="12" fillId="3" borderId="17" xfId="4" applyFill="1" applyBorder="1" applyAlignment="1">
      <alignment horizontal="center" vertical="center"/>
    </xf>
    <xf numFmtId="0" fontId="12" fillId="3" borderId="15" xfId="4" applyFill="1" applyBorder="1" applyAlignment="1">
      <alignment horizontal="center" vertical="center"/>
    </xf>
    <xf numFmtId="0" fontId="12" fillId="0" borderId="17" xfId="4" applyBorder="1" applyAlignment="1">
      <alignment horizontal="center" vertical="center"/>
    </xf>
    <xf numFmtId="0" fontId="12" fillId="0" borderId="15" xfId="4" applyBorder="1" applyAlignment="1">
      <alignment horizontal="center" vertical="center"/>
    </xf>
    <xf numFmtId="0" fontId="12" fillId="0" borderId="8" xfId="4" applyBorder="1" applyAlignment="1">
      <alignment horizontal="center" vertical="center"/>
    </xf>
    <xf numFmtId="0" fontId="12" fillId="0" borderId="28" xfId="4" applyBorder="1" applyAlignment="1">
      <alignment horizontal="center" vertical="center"/>
    </xf>
    <xf numFmtId="0" fontId="30" fillId="0" borderId="1" xfId="4" applyFont="1" applyBorder="1" applyAlignment="1">
      <alignment horizontal="center" vertical="center"/>
    </xf>
    <xf numFmtId="0" fontId="19" fillId="0" borderId="1" xfId="4" applyFont="1" applyBorder="1" applyAlignment="1">
      <alignment horizontal="center" vertical="center"/>
    </xf>
    <xf numFmtId="0" fontId="16" fillId="0" borderId="0" xfId="4" applyFont="1" applyAlignment="1">
      <alignment horizontal="center" vertical="center"/>
    </xf>
    <xf numFmtId="0" fontId="0" fillId="0" borderId="36"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7" fillId="0" borderId="0" xfId="0" applyFont="1" applyAlignment="1">
      <alignment horizontal="center" vertical="center"/>
    </xf>
    <xf numFmtId="0" fontId="16" fillId="0" borderId="0" xfId="0" applyFont="1" applyAlignment="1">
      <alignment horizontal="center" vertical="center"/>
    </xf>
    <xf numFmtId="0" fontId="13" fillId="4" borderId="47" xfId="2" applyFont="1" applyFill="1" applyBorder="1" applyAlignment="1">
      <alignment horizontal="center" vertical="center" wrapText="1"/>
    </xf>
    <xf numFmtId="0" fontId="13" fillId="4" borderId="44" xfId="2" applyFont="1" applyFill="1" applyBorder="1" applyAlignment="1">
      <alignment horizontal="center" vertical="center" wrapText="1"/>
    </xf>
    <xf numFmtId="0" fontId="13" fillId="4" borderId="8" xfId="2" applyFont="1" applyFill="1" applyBorder="1" applyAlignment="1">
      <alignment horizontal="center" vertical="center" wrapText="1"/>
    </xf>
    <xf numFmtId="0" fontId="13" fillId="4" borderId="28" xfId="2" applyFont="1" applyFill="1" applyBorder="1" applyAlignment="1">
      <alignment horizontal="center" vertical="center" wrapText="1"/>
    </xf>
    <xf numFmtId="0" fontId="15" fillId="0" borderId="51" xfId="2" applyFont="1" applyBorder="1" applyAlignment="1">
      <alignment horizontal="center" vertical="center" textRotation="255" wrapText="1"/>
    </xf>
    <xf numFmtId="0" fontId="15" fillId="0" borderId="6" xfId="2" applyFont="1" applyBorder="1" applyAlignment="1">
      <alignment horizontal="center" vertical="center" textRotation="255" wrapText="1"/>
    </xf>
    <xf numFmtId="0" fontId="13" fillId="4" borderId="32" xfId="2" applyFont="1" applyFill="1" applyBorder="1" applyAlignment="1" applyProtection="1">
      <alignment horizontal="center" vertical="center" wrapText="1"/>
      <protection locked="0"/>
    </xf>
    <xf numFmtId="0" fontId="13" fillId="4" borderId="30" xfId="2" applyFont="1" applyFill="1" applyBorder="1" applyAlignment="1" applyProtection="1">
      <alignment horizontal="center" vertical="center" wrapText="1"/>
      <protection locked="0"/>
    </xf>
    <xf numFmtId="0" fontId="13" fillId="4" borderId="33" xfId="2" applyFont="1" applyFill="1" applyBorder="1" applyAlignment="1" applyProtection="1">
      <alignment horizontal="center" vertical="center" wrapText="1"/>
      <protection locked="0"/>
    </xf>
    <xf numFmtId="0" fontId="13" fillId="0" borderId="1" xfId="6" applyFont="1" applyBorder="1" applyAlignment="1" applyProtection="1">
      <alignment horizontal="center" vertical="center"/>
      <protection locked="0"/>
    </xf>
    <xf numFmtId="0" fontId="13" fillId="0" borderId="54" xfId="6" applyFont="1" applyBorder="1" applyAlignment="1" applyProtection="1">
      <alignment horizontal="center" vertical="center"/>
      <protection locked="0"/>
    </xf>
    <xf numFmtId="0" fontId="13" fillId="0" borderId="32" xfId="6" applyFont="1" applyBorder="1" applyAlignment="1" applyProtection="1">
      <alignment horizontal="center" vertical="center"/>
      <protection locked="0"/>
    </xf>
  </cellXfs>
  <cellStyles count="9">
    <cellStyle name="桁区切り 2" xfId="1" xr:uid="{00000000-0005-0000-0000-000001000000}"/>
    <cellStyle name="標準" xfId="0" builtinId="0"/>
    <cellStyle name="標準 2" xfId="2" xr:uid="{00000000-0005-0000-0000-000003000000}"/>
    <cellStyle name="標準 3" xfId="5" xr:uid="{00000000-0005-0000-0000-000004000000}"/>
    <cellStyle name="標準 3 2" xfId="6" xr:uid="{AD20D061-8470-4363-9437-F9D5615730E3}"/>
    <cellStyle name="標準 3 2 2" xfId="8" xr:uid="{86F7C42D-25D3-486D-B245-B83F188A4FCE}"/>
    <cellStyle name="標準 3 3" xfId="7" xr:uid="{E259C956-E8B1-47ED-994A-45F424EB0B2A}"/>
    <cellStyle name="標準_修正　form_28" xfId="3" xr:uid="{00000000-0005-0000-0000-000005000000}"/>
    <cellStyle name="標準_投与期間ポイント数" xfId="4" xr:uid="{00000000-0005-0000-0000-000006000000}"/>
  </cellStyles>
  <dxfs count="0"/>
  <tableStyles count="0" defaultTableStyle="TableStyleMedium9" defaultPivotStyle="PivotStyleLight16"/>
  <colors>
    <mruColors>
      <color rgb="FFDAEEF3"/>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741680</xdr:colOff>
          <xdr:row>0</xdr:row>
          <xdr:rowOff>34925</xdr:rowOff>
        </xdr:from>
        <xdr:to>
          <xdr:col>11</xdr:col>
          <xdr:colOff>505460</xdr:colOff>
          <xdr:row>2</xdr:row>
          <xdr:rowOff>141605</xdr:rowOff>
        </xdr:to>
        <xdr:pic>
          <xdr:nvPicPr>
            <xdr:cNvPr id="2" name="図 1">
              <a:extLst>
                <a:ext uri="{FF2B5EF4-FFF2-40B4-BE49-F238E27FC236}">
                  <a16:creationId xmlns:a16="http://schemas.microsoft.com/office/drawing/2014/main" id="{8DA06A91-B052-8751-CBA9-B10F317D1232}"/>
                </a:ext>
              </a:extLst>
            </xdr:cNvPr>
            <xdr:cNvPicPr>
              <a:picLocks noChangeAspect="1" noChangeArrowheads="1"/>
              <a:extLst>
                <a:ext uri="{84589F7E-364E-4C9E-8A38-B11213B215E9}">
                  <a14:cameraTool cellRange="'1_治験経費算定明細書'!$AQ$1:$BC$3" spid="_x0000_s22739"/>
                </a:ext>
              </a:extLst>
            </xdr:cNvPicPr>
          </xdr:nvPicPr>
          <xdr:blipFill>
            <a:blip xmlns:r="http://schemas.openxmlformats.org/officeDocument/2006/relationships" r:embed="rId1"/>
            <a:srcRect/>
            <a:stretch>
              <a:fillRect/>
            </a:stretch>
          </xdr:blipFill>
          <xdr:spPr bwMode="auto">
            <a:xfrm>
              <a:off x="5107940" y="34925"/>
              <a:ext cx="3154680" cy="457200"/>
            </a:xfrm>
            <a:prstGeom prst="rect">
              <a:avLst/>
            </a:prstGeom>
            <a:no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0</xdr:colOff>
      <xdr:row>8</xdr:row>
      <xdr:rowOff>0</xdr:rowOff>
    </xdr:from>
    <xdr:to>
      <xdr:col>13</xdr:col>
      <xdr:colOff>0</xdr:colOff>
      <xdr:row>8</xdr:row>
      <xdr:rowOff>0</xdr:rowOff>
    </xdr:to>
    <xdr:sp macro="" textlink="">
      <xdr:nvSpPr>
        <xdr:cNvPr id="14420" name="Line 1">
          <a:extLst>
            <a:ext uri="{FF2B5EF4-FFF2-40B4-BE49-F238E27FC236}">
              <a16:creationId xmlns:a16="http://schemas.microsoft.com/office/drawing/2014/main" id="{00000000-0008-0000-0400-000054380000}"/>
            </a:ext>
          </a:extLst>
        </xdr:cNvPr>
        <xdr:cNvSpPr>
          <a:spLocks noChangeShapeType="1"/>
        </xdr:cNvSpPr>
      </xdr:nvSpPr>
      <xdr:spPr bwMode="auto">
        <a:xfrm>
          <a:off x="7191375" y="1543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8</xdr:row>
      <xdr:rowOff>0</xdr:rowOff>
    </xdr:from>
    <xdr:to>
      <xdr:col>13</xdr:col>
      <xdr:colOff>0</xdr:colOff>
      <xdr:row>8</xdr:row>
      <xdr:rowOff>0</xdr:rowOff>
    </xdr:to>
    <xdr:sp macro="" textlink="">
      <xdr:nvSpPr>
        <xdr:cNvPr id="14421" name="Line 3">
          <a:extLst>
            <a:ext uri="{FF2B5EF4-FFF2-40B4-BE49-F238E27FC236}">
              <a16:creationId xmlns:a16="http://schemas.microsoft.com/office/drawing/2014/main" id="{00000000-0008-0000-0400-000055380000}"/>
            </a:ext>
          </a:extLst>
        </xdr:cNvPr>
        <xdr:cNvSpPr>
          <a:spLocks noChangeShapeType="1"/>
        </xdr:cNvSpPr>
      </xdr:nvSpPr>
      <xdr:spPr bwMode="auto">
        <a:xfrm>
          <a:off x="7191375" y="1543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723899</xdr:colOff>
          <xdr:row>0</xdr:row>
          <xdr:rowOff>95246</xdr:rowOff>
        </xdr:from>
        <xdr:to>
          <xdr:col>12</xdr:col>
          <xdr:colOff>279336</xdr:colOff>
          <xdr:row>3</xdr:row>
          <xdr:rowOff>10918</xdr:rowOff>
        </xdr:to>
        <xdr:pic>
          <xdr:nvPicPr>
            <xdr:cNvPr id="2" name="図 1">
              <a:extLst>
                <a:ext uri="{FF2B5EF4-FFF2-40B4-BE49-F238E27FC236}">
                  <a16:creationId xmlns:a16="http://schemas.microsoft.com/office/drawing/2014/main" id="{E12B6632-11AE-675F-496C-A126E91F477C}"/>
                </a:ext>
              </a:extLst>
            </xdr:cNvPr>
            <xdr:cNvPicPr>
              <a:picLocks noChangeAspect="1" noChangeArrowheads="1"/>
              <a:extLst>
                <a:ext uri="{84589F7E-364E-4C9E-8A38-B11213B215E9}">
                  <a14:cameraTool cellRange="'1_治験経費算定明細書'!$AQ$1:$BC$3" spid="_x0000_s14542"/>
                </a:ext>
              </a:extLst>
            </xdr:cNvPicPr>
          </xdr:nvPicPr>
          <xdr:blipFill>
            <a:blip xmlns:r="http://schemas.openxmlformats.org/officeDocument/2006/relationships" r:embed="rId1"/>
            <a:srcRect/>
            <a:stretch>
              <a:fillRect/>
            </a:stretch>
          </xdr:blipFill>
          <xdr:spPr bwMode="auto">
            <a:xfrm>
              <a:off x="3924299" y="95246"/>
              <a:ext cx="3159062" cy="483997"/>
            </a:xfrm>
            <a:prstGeom prst="rect">
              <a:avLst/>
            </a:prstGeom>
            <a:noFill/>
            <a:ln w="9525">
              <a:noFill/>
              <a:miter lim="800000"/>
              <a:headEnd/>
              <a:tailEnd/>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704850</xdr:colOff>
          <xdr:row>0</xdr:row>
          <xdr:rowOff>76200</xdr:rowOff>
        </xdr:from>
        <xdr:to>
          <xdr:col>11</xdr:col>
          <xdr:colOff>468630</xdr:colOff>
          <xdr:row>1</xdr:row>
          <xdr:rowOff>152400</xdr:rowOff>
        </xdr:to>
        <xdr:pic>
          <xdr:nvPicPr>
            <xdr:cNvPr id="2" name="図 1">
              <a:extLst>
                <a:ext uri="{FF2B5EF4-FFF2-40B4-BE49-F238E27FC236}">
                  <a16:creationId xmlns:a16="http://schemas.microsoft.com/office/drawing/2014/main" id="{DC042314-2311-B259-7902-9C0AA04669ED}"/>
                </a:ext>
              </a:extLst>
            </xdr:cNvPr>
            <xdr:cNvPicPr>
              <a:picLocks noChangeAspect="1" noChangeArrowheads="1"/>
              <a:extLst>
                <a:ext uri="{84589F7E-364E-4C9E-8A38-B11213B215E9}">
                  <a14:cameraTool cellRange="'1_治験経費算定明細書'!$AQ$1:$BC$3" spid="_x0000_s17607"/>
                </a:ext>
              </a:extLst>
            </xdr:cNvPicPr>
          </xdr:nvPicPr>
          <xdr:blipFill>
            <a:blip xmlns:r="http://schemas.openxmlformats.org/officeDocument/2006/relationships" r:embed="rId1"/>
            <a:srcRect/>
            <a:stretch>
              <a:fillRect/>
            </a:stretch>
          </xdr:blipFill>
          <xdr:spPr bwMode="auto">
            <a:xfrm>
              <a:off x="4575810" y="76200"/>
              <a:ext cx="3154680" cy="457200"/>
            </a:xfrm>
            <a:prstGeom prst="rect">
              <a:avLst/>
            </a:prstGeom>
            <a:noFill/>
            <a:ln w="9525">
              <a:noFill/>
              <a:miter lim="800000"/>
              <a:headEnd/>
              <a:tailEnd/>
            </a:ln>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104"/>
  <sheetViews>
    <sheetView tabSelected="1" view="pageBreakPreview" zoomScaleNormal="100" zoomScaleSheetLayoutView="100" workbookViewId="0">
      <selection activeCell="AR38" sqref="AR38:AS38"/>
    </sheetView>
  </sheetViews>
  <sheetFormatPr defaultColWidth="9" defaultRowHeight="13"/>
  <cols>
    <col min="1" max="9" width="3.08203125" style="82" customWidth="1"/>
    <col min="10" max="15" width="4.33203125" style="82" customWidth="1"/>
    <col min="16" max="37" width="3.08203125" style="82" customWidth="1"/>
    <col min="38" max="43" width="4.1640625" style="163" customWidth="1"/>
    <col min="44" max="55" width="3.08203125" style="82" customWidth="1"/>
    <col min="56" max="16384" width="9" style="82"/>
  </cols>
  <sheetData>
    <row r="1" spans="1:55" ht="12" customHeight="1">
      <c r="A1" s="197" t="s">
        <v>420</v>
      </c>
      <c r="O1" s="108"/>
      <c r="P1" s="108"/>
      <c r="Q1" s="108"/>
      <c r="R1" s="111"/>
      <c r="S1" s="111"/>
      <c r="T1" s="111"/>
      <c r="U1" s="111"/>
      <c r="V1" s="111"/>
      <c r="W1" s="111"/>
      <c r="X1" s="111"/>
      <c r="Y1" s="111"/>
      <c r="Z1" s="111"/>
      <c r="AA1" s="111"/>
      <c r="AB1" s="110"/>
      <c r="AQ1" s="258" t="s">
        <v>0</v>
      </c>
      <c r="AR1" s="259"/>
      <c r="AS1" s="260"/>
      <c r="AT1" s="261"/>
      <c r="AU1" s="261"/>
      <c r="AV1" s="261"/>
      <c r="AW1" s="261"/>
      <c r="AX1" s="261"/>
      <c r="AY1" s="261"/>
      <c r="AZ1" s="261"/>
      <c r="BA1" s="261"/>
      <c r="BB1" s="261"/>
      <c r="BC1" s="261"/>
    </row>
    <row r="2" spans="1:55" ht="12" customHeight="1">
      <c r="O2" s="107"/>
      <c r="P2" s="107"/>
      <c r="Q2" s="107"/>
      <c r="R2" s="112"/>
      <c r="S2" s="112"/>
      <c r="T2" s="112"/>
      <c r="U2" s="112"/>
      <c r="V2" s="112"/>
      <c r="W2" s="112"/>
      <c r="X2" s="112"/>
      <c r="Y2" s="112"/>
      <c r="Z2" s="112"/>
      <c r="AA2" s="112"/>
      <c r="AB2" s="110"/>
      <c r="AQ2" s="262" t="s">
        <v>1</v>
      </c>
      <c r="AR2" s="262"/>
      <c r="AS2" s="262"/>
      <c r="AT2" s="263" t="s">
        <v>2</v>
      </c>
      <c r="AU2" s="263"/>
      <c r="AV2" s="263"/>
      <c r="AW2" s="263"/>
      <c r="AX2" s="263"/>
      <c r="AY2" s="263"/>
      <c r="AZ2" s="263"/>
      <c r="BA2" s="263"/>
      <c r="BB2" s="263"/>
      <c r="BC2" s="263"/>
    </row>
    <row r="3" spans="1:55" ht="12" customHeight="1">
      <c r="O3" s="107"/>
      <c r="P3" s="107"/>
      <c r="Q3" s="107"/>
      <c r="R3" s="112"/>
      <c r="S3" s="112"/>
      <c r="AB3" s="110"/>
      <c r="AQ3" s="262"/>
      <c r="AR3" s="262"/>
      <c r="AS3" s="262"/>
      <c r="AT3" s="89" t="s">
        <v>3</v>
      </c>
      <c r="AU3" s="89"/>
      <c r="AV3" s="90"/>
      <c r="AW3" s="90"/>
      <c r="AX3" s="90"/>
      <c r="AY3" s="90"/>
      <c r="AZ3" s="90"/>
      <c r="BA3" s="90"/>
      <c r="BB3" s="90"/>
      <c r="BC3" s="90"/>
    </row>
    <row r="4" spans="1:55" ht="12" customHeight="1">
      <c r="A4" s="159"/>
      <c r="B4" s="159"/>
      <c r="C4" s="159"/>
      <c r="D4" s="159"/>
      <c r="E4" s="159"/>
      <c r="F4" s="159"/>
      <c r="G4" s="159"/>
      <c r="H4" s="159"/>
      <c r="I4" s="159"/>
      <c r="J4" s="159"/>
      <c r="K4" s="159"/>
      <c r="L4" s="159"/>
      <c r="M4" s="159"/>
      <c r="N4" s="159"/>
      <c r="O4" s="264" t="s">
        <v>4</v>
      </c>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164"/>
      <c r="AP4" s="164"/>
      <c r="AQ4" s="164"/>
      <c r="AR4" s="159"/>
      <c r="AS4" s="159"/>
      <c r="AT4" s="159"/>
      <c r="AU4" s="159"/>
      <c r="AV4" s="159"/>
      <c r="AW4" s="159"/>
      <c r="AX4" s="159"/>
      <c r="AY4" s="159"/>
      <c r="AZ4" s="159"/>
      <c r="BA4" s="159"/>
      <c r="BB4" s="159"/>
      <c r="BC4" s="159"/>
    </row>
    <row r="5" spans="1:55" ht="12" customHeight="1">
      <c r="A5" s="159"/>
      <c r="B5" s="159"/>
      <c r="C5" s="159"/>
      <c r="D5" s="159"/>
      <c r="E5" s="159"/>
      <c r="F5" s="159"/>
      <c r="G5" s="159"/>
      <c r="H5" s="159"/>
      <c r="I5" s="159"/>
      <c r="J5" s="159"/>
      <c r="K5" s="159"/>
      <c r="L5" s="159"/>
      <c r="M5" s="159"/>
      <c r="N5" s="159"/>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5"/>
      <c r="AP5" s="265"/>
      <c r="AQ5" s="265"/>
      <c r="AR5" s="265"/>
      <c r="AS5" s="265"/>
      <c r="AT5" s="265"/>
      <c r="AU5" s="265"/>
      <c r="AV5" s="265"/>
      <c r="AW5" s="159"/>
      <c r="AX5" s="159"/>
      <c r="AY5" s="159"/>
      <c r="AZ5" s="159"/>
      <c r="BA5" s="159"/>
      <c r="BB5" s="159"/>
      <c r="BC5" s="159"/>
    </row>
    <row r="6" spans="1:55" ht="9" customHeight="1">
      <c r="AB6" s="110"/>
    </row>
    <row r="7" spans="1:55" ht="12" customHeight="1">
      <c r="A7" s="91" t="s">
        <v>5</v>
      </c>
      <c r="B7" s="92"/>
      <c r="C7" s="92"/>
      <c r="D7" s="92"/>
      <c r="E7" s="92"/>
      <c r="F7" s="92"/>
      <c r="G7" s="92"/>
      <c r="H7" s="92"/>
      <c r="I7" s="92"/>
      <c r="J7" s="92"/>
      <c r="K7" s="92"/>
      <c r="L7" s="92"/>
      <c r="M7" s="92"/>
      <c r="N7" s="92"/>
      <c r="O7" s="92"/>
      <c r="P7" s="92"/>
      <c r="Q7" s="92"/>
      <c r="R7" s="92"/>
      <c r="S7" s="92"/>
      <c r="T7" s="92"/>
      <c r="U7" s="92"/>
      <c r="V7" s="92"/>
      <c r="W7" s="92"/>
      <c r="X7" s="92"/>
      <c r="Y7" s="92"/>
      <c r="Z7" s="92"/>
      <c r="AA7" s="92"/>
      <c r="AB7" s="110"/>
      <c r="AC7" s="91" t="s">
        <v>6</v>
      </c>
      <c r="AD7" s="92"/>
      <c r="AE7" s="92"/>
      <c r="AF7" s="92"/>
      <c r="AG7" s="92"/>
      <c r="AH7" s="92"/>
      <c r="AI7" s="92"/>
      <c r="AJ7" s="92"/>
      <c r="AK7" s="92"/>
      <c r="AL7" s="165"/>
      <c r="AM7" s="165"/>
      <c r="AN7" s="165"/>
      <c r="AO7" s="165"/>
      <c r="AP7" s="165"/>
      <c r="AQ7" s="165"/>
      <c r="AR7" s="92"/>
      <c r="AS7" s="92"/>
      <c r="AT7" s="92"/>
      <c r="AU7" s="92"/>
      <c r="AV7" s="92"/>
      <c r="AW7" s="92"/>
      <c r="AX7" s="92"/>
      <c r="AY7" s="92"/>
      <c r="AZ7" s="92"/>
      <c r="BA7" s="92"/>
      <c r="BB7" s="92"/>
      <c r="BC7" s="92"/>
    </row>
    <row r="8" spans="1:55" ht="8.15" customHeight="1">
      <c r="A8" s="92"/>
      <c r="B8" s="92"/>
      <c r="C8" s="92"/>
      <c r="D8" s="92"/>
      <c r="E8" s="92"/>
      <c r="F8" s="92"/>
      <c r="G8" s="92"/>
      <c r="H8" s="92"/>
      <c r="I8" s="92"/>
      <c r="J8" s="92"/>
      <c r="K8" s="92"/>
      <c r="L8" s="92"/>
      <c r="M8" s="92"/>
      <c r="N8" s="92"/>
      <c r="O8" s="92"/>
      <c r="P8" s="92"/>
      <c r="Q8" s="92"/>
      <c r="R8" s="92"/>
      <c r="S8" s="92"/>
      <c r="T8" s="92"/>
      <c r="U8" s="92"/>
      <c r="V8" s="92"/>
      <c r="W8" s="92"/>
      <c r="X8" s="92"/>
      <c r="Y8" s="92"/>
      <c r="Z8" s="92"/>
      <c r="AA8" s="92"/>
      <c r="AB8" s="110"/>
      <c r="AC8" s="91"/>
      <c r="AD8" s="92"/>
      <c r="AE8" s="92"/>
      <c r="AF8" s="92"/>
      <c r="AG8" s="92"/>
      <c r="AH8" s="92"/>
      <c r="AI8" s="92"/>
      <c r="AJ8" s="92"/>
      <c r="AK8" s="92"/>
      <c r="AL8" s="165"/>
      <c r="AM8" s="165"/>
      <c r="AN8" s="165"/>
      <c r="AO8" s="165"/>
      <c r="AP8" s="165"/>
      <c r="AQ8" s="165"/>
      <c r="AR8" s="92"/>
      <c r="AS8" s="92"/>
      <c r="AT8" s="92"/>
      <c r="AU8" s="92"/>
      <c r="AV8" s="92"/>
      <c r="AW8" s="92"/>
      <c r="AX8" s="92"/>
      <c r="AY8" s="92"/>
      <c r="AZ8" s="92"/>
      <c r="BA8" s="92"/>
      <c r="BB8" s="92"/>
      <c r="BC8" s="92"/>
    </row>
    <row r="9" spans="1:55" s="85" customFormat="1" ht="12" customHeight="1">
      <c r="A9" s="91" t="s">
        <v>7</v>
      </c>
      <c r="B9" s="92"/>
      <c r="C9" s="92"/>
      <c r="D9" s="92"/>
      <c r="E9" s="92"/>
      <c r="F9" s="92"/>
      <c r="G9" s="92"/>
      <c r="H9" s="92"/>
      <c r="I9" s="92"/>
      <c r="J9" s="92"/>
      <c r="K9" s="92"/>
      <c r="L9" s="92"/>
      <c r="M9" s="92"/>
      <c r="N9" s="92"/>
      <c r="O9" s="92"/>
      <c r="P9" s="92"/>
      <c r="Q9" s="92"/>
      <c r="R9" s="92"/>
      <c r="S9" s="92"/>
      <c r="T9" s="92"/>
      <c r="U9" s="92"/>
      <c r="V9" s="92"/>
      <c r="W9" s="92"/>
      <c r="X9" s="92"/>
      <c r="Y9" s="92"/>
      <c r="Z9" s="92"/>
      <c r="AA9" s="92"/>
      <c r="AB9" s="110"/>
      <c r="AC9" s="91" t="s">
        <v>8</v>
      </c>
      <c r="AD9" s="82"/>
      <c r="AE9" s="82"/>
      <c r="AF9" s="82"/>
      <c r="AG9" s="82"/>
      <c r="AH9" s="82"/>
      <c r="AI9" s="82"/>
      <c r="AJ9" s="82"/>
      <c r="AK9" s="82"/>
      <c r="AL9" s="163"/>
      <c r="AM9" s="163"/>
      <c r="AN9" s="163"/>
      <c r="AO9" s="163"/>
      <c r="AP9" s="163"/>
      <c r="AQ9" s="163"/>
      <c r="AR9" s="82"/>
      <c r="AS9" s="82"/>
      <c r="AT9" s="82"/>
      <c r="AU9" s="82"/>
      <c r="AV9" s="82"/>
      <c r="AW9" s="82"/>
      <c r="AX9" s="82"/>
      <c r="AY9" s="82"/>
      <c r="AZ9" s="82"/>
      <c r="BA9" s="82"/>
      <c r="BB9" s="82"/>
      <c r="BC9" s="82"/>
    </row>
    <row r="10" spans="1:55" ht="12" customHeight="1">
      <c r="A10" s="235" t="s">
        <v>9</v>
      </c>
      <c r="B10" s="236"/>
      <c r="C10" s="237"/>
      <c r="D10" s="187" t="s">
        <v>10</v>
      </c>
      <c r="E10" s="188"/>
      <c r="F10" s="188"/>
      <c r="G10" s="188"/>
      <c r="H10" s="188"/>
      <c r="I10" s="189"/>
      <c r="J10" s="187" t="s">
        <v>402</v>
      </c>
      <c r="K10" s="189"/>
      <c r="L10" s="187" t="s">
        <v>403</v>
      </c>
      <c r="M10" s="189"/>
      <c r="N10" s="188" t="s">
        <v>11</v>
      </c>
      <c r="O10" s="189"/>
      <c r="P10" s="236" t="s">
        <v>12</v>
      </c>
      <c r="Q10" s="236"/>
      <c r="R10" s="236"/>
      <c r="S10" s="236"/>
      <c r="T10" s="236"/>
      <c r="U10" s="236"/>
      <c r="V10" s="236"/>
      <c r="W10" s="236"/>
      <c r="X10" s="236"/>
      <c r="Y10" s="236"/>
      <c r="Z10" s="236"/>
      <c r="AA10" s="237"/>
      <c r="AB10" s="110"/>
      <c r="AC10" s="284" t="s">
        <v>9</v>
      </c>
      <c r="AD10" s="285"/>
      <c r="AE10" s="286"/>
      <c r="AF10" s="287" t="s">
        <v>10</v>
      </c>
      <c r="AG10" s="288"/>
      <c r="AH10" s="288"/>
      <c r="AI10" s="288"/>
      <c r="AJ10" s="288"/>
      <c r="AK10" s="289"/>
      <c r="AL10" s="190" t="s">
        <v>402</v>
      </c>
      <c r="AM10" s="191"/>
      <c r="AN10" s="190" t="s">
        <v>403</v>
      </c>
      <c r="AO10" s="191"/>
      <c r="AP10" s="192" t="s">
        <v>11</v>
      </c>
      <c r="AQ10" s="191"/>
      <c r="AR10" s="285" t="s">
        <v>12</v>
      </c>
      <c r="AS10" s="285"/>
      <c r="AT10" s="285"/>
      <c r="AU10" s="285"/>
      <c r="AV10" s="285"/>
      <c r="AW10" s="285"/>
      <c r="AX10" s="285"/>
      <c r="AY10" s="285"/>
      <c r="AZ10" s="285"/>
      <c r="BA10" s="285"/>
      <c r="BB10" s="285"/>
      <c r="BC10" s="286"/>
    </row>
    <row r="11" spans="1:55" ht="12" customHeight="1">
      <c r="A11" s="101" t="s">
        <v>13</v>
      </c>
      <c r="B11" s="102"/>
      <c r="C11" s="102"/>
      <c r="D11" s="229" t="s">
        <v>14</v>
      </c>
      <c r="E11" s="230"/>
      <c r="F11" s="230"/>
      <c r="G11" s="230"/>
      <c r="H11" s="230"/>
      <c r="I11" s="231"/>
      <c r="J11" s="224">
        <v>200000</v>
      </c>
      <c r="K11" s="224"/>
      <c r="L11" s="225">
        <f t="shared" ref="L11:L12" si="0">J11*0.1</f>
        <v>20000</v>
      </c>
      <c r="M11" s="225"/>
      <c r="N11" s="226">
        <f>J11+L11</f>
        <v>220000</v>
      </c>
      <c r="O11" s="226"/>
      <c r="P11" s="93" t="s">
        <v>15</v>
      </c>
      <c r="Q11" s="93"/>
      <c r="R11" s="95"/>
      <c r="S11" s="95"/>
      <c r="T11" s="95"/>
      <c r="U11" s="95"/>
      <c r="V11" s="95"/>
      <c r="W11" s="95"/>
      <c r="X11" s="95"/>
      <c r="Y11" s="95"/>
      <c r="Z11" s="95"/>
      <c r="AA11" s="96"/>
      <c r="AB11" s="110"/>
      <c r="AC11" s="118" t="s">
        <v>13</v>
      </c>
      <c r="AD11" s="119"/>
      <c r="AE11" s="120"/>
      <c r="AF11" s="269" t="s">
        <v>16</v>
      </c>
      <c r="AG11" s="269"/>
      <c r="AH11" s="269"/>
      <c r="AI11" s="269"/>
      <c r="AJ11" s="269"/>
      <c r="AK11" s="269"/>
      <c r="AL11" s="300">
        <f t="shared" ref="AL11:AL16" si="1">AR11*AX11</f>
        <v>0</v>
      </c>
      <c r="AM11" s="300"/>
      <c r="AN11" s="300">
        <f t="shared" ref="AN11:AN20" si="2">AL11*0.1</f>
        <v>0</v>
      </c>
      <c r="AO11" s="300"/>
      <c r="AP11" s="301">
        <f t="shared" ref="AP11:AP20" si="3">AL11+AN11</f>
        <v>0</v>
      </c>
      <c r="AQ11" s="301"/>
      <c r="AR11" s="257">
        <f>'2-1_治験薬管理ポイントa'!L19</f>
        <v>0</v>
      </c>
      <c r="AS11" s="257"/>
      <c r="AT11" s="122" t="s">
        <v>17</v>
      </c>
      <c r="AU11" s="122"/>
      <c r="AV11" s="122"/>
      <c r="AW11" s="122" t="s">
        <v>18</v>
      </c>
      <c r="AX11" s="296">
        <v>2000</v>
      </c>
      <c r="AY11" s="296"/>
      <c r="AZ11" s="122" t="s">
        <v>19</v>
      </c>
      <c r="BA11" s="122"/>
      <c r="BB11" s="122"/>
      <c r="BC11" s="123"/>
    </row>
    <row r="12" spans="1:55" ht="12" customHeight="1">
      <c r="A12" s="104"/>
      <c r="B12" s="92"/>
      <c r="C12" s="92"/>
      <c r="D12" s="229" t="s">
        <v>20</v>
      </c>
      <c r="E12" s="230"/>
      <c r="F12" s="230"/>
      <c r="G12" s="230"/>
      <c r="H12" s="230"/>
      <c r="I12" s="231"/>
      <c r="J12" s="224">
        <v>140000</v>
      </c>
      <c r="K12" s="224"/>
      <c r="L12" s="225">
        <f t="shared" si="0"/>
        <v>14000</v>
      </c>
      <c r="M12" s="225"/>
      <c r="N12" s="226">
        <f>J12+L12</f>
        <v>154000</v>
      </c>
      <c r="O12" s="226"/>
      <c r="P12" s="109" t="s">
        <v>21</v>
      </c>
      <c r="Q12" s="93"/>
      <c r="R12" s="95"/>
      <c r="S12" s="95"/>
      <c r="T12" s="95"/>
      <c r="U12" s="95"/>
      <c r="V12" s="95"/>
      <c r="W12" s="95"/>
      <c r="X12" s="95"/>
      <c r="Y12" s="95"/>
      <c r="Z12" s="102"/>
      <c r="AA12" s="103"/>
      <c r="AB12" s="110"/>
      <c r="AC12" s="124"/>
      <c r="AD12" s="125"/>
      <c r="AE12" s="126"/>
      <c r="AF12" s="269" t="s">
        <v>22</v>
      </c>
      <c r="AG12" s="269"/>
      <c r="AH12" s="269"/>
      <c r="AI12" s="269"/>
      <c r="AJ12" s="269"/>
      <c r="AK12" s="269"/>
      <c r="AL12" s="300">
        <f t="shared" si="1"/>
        <v>0</v>
      </c>
      <c r="AM12" s="300"/>
      <c r="AN12" s="300">
        <f t="shared" si="2"/>
        <v>0</v>
      </c>
      <c r="AO12" s="300"/>
      <c r="AP12" s="301">
        <f t="shared" si="3"/>
        <v>0</v>
      </c>
      <c r="AQ12" s="301"/>
      <c r="AR12" s="257">
        <f>'3_治験経費ポイントb_c'!M32</f>
        <v>0</v>
      </c>
      <c r="AS12" s="257"/>
      <c r="AT12" s="122" t="s">
        <v>23</v>
      </c>
      <c r="AU12" s="122"/>
      <c r="AV12" s="122"/>
      <c r="AW12" s="122" t="s">
        <v>18</v>
      </c>
      <c r="AX12" s="296">
        <f>IF(AO5="SMOCRC",3600,IF(AO5="SMOCRC＋SMO事務局",2000,8000))</f>
        <v>8000</v>
      </c>
      <c r="AY12" s="296"/>
      <c r="AZ12" s="122" t="s">
        <v>19</v>
      </c>
      <c r="BA12" s="122"/>
      <c r="BB12" s="122"/>
      <c r="BC12" s="123"/>
    </row>
    <row r="13" spans="1:55" ht="12" customHeight="1" thickBot="1">
      <c r="A13" s="104"/>
      <c r="B13" s="92"/>
      <c r="C13" s="92"/>
      <c r="D13" s="269" t="s">
        <v>24</v>
      </c>
      <c r="E13" s="269"/>
      <c r="F13" s="269"/>
      <c r="G13" s="269"/>
      <c r="H13" s="269"/>
      <c r="I13" s="269"/>
      <c r="J13" s="224">
        <v>120000</v>
      </c>
      <c r="K13" s="224"/>
      <c r="L13" s="225">
        <f t="shared" ref="L13:L20" si="4">J13*0.1</f>
        <v>12000</v>
      </c>
      <c r="M13" s="225"/>
      <c r="N13" s="226">
        <f t="shared" ref="N13:N19" si="5">J13+L13</f>
        <v>132000</v>
      </c>
      <c r="O13" s="226"/>
      <c r="P13" s="158" t="s">
        <v>25</v>
      </c>
      <c r="Q13" s="109"/>
      <c r="R13" s="102"/>
      <c r="S13" s="102"/>
      <c r="T13" s="102"/>
      <c r="U13" s="102"/>
      <c r="V13" s="102"/>
      <c r="W13" s="102"/>
      <c r="X13" s="95"/>
      <c r="Y13" s="102"/>
      <c r="Z13" s="95"/>
      <c r="AA13" s="96"/>
      <c r="AB13" s="110"/>
      <c r="AC13" s="124"/>
      <c r="AD13" s="125"/>
      <c r="AE13" s="126"/>
      <c r="AF13" s="269" t="s">
        <v>26</v>
      </c>
      <c r="AG13" s="269"/>
      <c r="AH13" s="269"/>
      <c r="AI13" s="269"/>
      <c r="AJ13" s="269"/>
      <c r="AK13" s="269"/>
      <c r="AL13" s="300">
        <f t="shared" si="1"/>
        <v>0</v>
      </c>
      <c r="AM13" s="300"/>
      <c r="AN13" s="300">
        <f t="shared" si="2"/>
        <v>0</v>
      </c>
      <c r="AO13" s="300"/>
      <c r="AP13" s="301">
        <f t="shared" si="3"/>
        <v>0</v>
      </c>
      <c r="AQ13" s="301"/>
      <c r="AR13" s="297">
        <f>AR12</f>
        <v>0</v>
      </c>
      <c r="AS13" s="297"/>
      <c r="AT13" s="122" t="s">
        <v>23</v>
      </c>
      <c r="AU13" s="122"/>
      <c r="AV13" s="122"/>
      <c r="AW13" s="122" t="s">
        <v>18</v>
      </c>
      <c r="AX13" s="296">
        <v>8000</v>
      </c>
      <c r="AY13" s="296"/>
      <c r="AZ13" s="122" t="s">
        <v>19</v>
      </c>
      <c r="BA13" s="122"/>
      <c r="BB13" s="122"/>
      <c r="BC13" s="123"/>
    </row>
    <row r="14" spans="1:55" ht="12" customHeight="1" thickBot="1">
      <c r="A14" s="104"/>
      <c r="B14" s="92"/>
      <c r="C14" s="92"/>
      <c r="D14" s="269" t="s">
        <v>16</v>
      </c>
      <c r="E14" s="269"/>
      <c r="F14" s="269"/>
      <c r="G14" s="269"/>
      <c r="H14" s="269"/>
      <c r="I14" s="269"/>
      <c r="J14" s="224">
        <v>140000</v>
      </c>
      <c r="K14" s="224"/>
      <c r="L14" s="225">
        <f t="shared" si="4"/>
        <v>14000</v>
      </c>
      <c r="M14" s="225"/>
      <c r="N14" s="226">
        <f t="shared" si="5"/>
        <v>154000</v>
      </c>
      <c r="O14" s="226"/>
      <c r="P14" s="109" t="s">
        <v>21</v>
      </c>
      <c r="Q14" s="95"/>
      <c r="R14" s="95"/>
      <c r="S14" s="95"/>
      <c r="T14" s="95"/>
      <c r="U14" s="95"/>
      <c r="V14" s="95"/>
      <c r="W14" s="95"/>
      <c r="X14" s="95"/>
      <c r="Y14" s="95"/>
      <c r="Z14" s="98"/>
      <c r="AA14" s="94"/>
      <c r="AB14" s="110"/>
      <c r="AC14" s="124"/>
      <c r="AD14" s="125"/>
      <c r="AE14" s="126"/>
      <c r="AF14" s="270" t="s">
        <v>404</v>
      </c>
      <c r="AG14" s="271"/>
      <c r="AH14" s="271"/>
      <c r="AI14" s="271"/>
      <c r="AJ14" s="271"/>
      <c r="AK14" s="272"/>
      <c r="AL14" s="300">
        <f t="shared" si="1"/>
        <v>0</v>
      </c>
      <c r="AM14" s="300"/>
      <c r="AN14" s="300">
        <f t="shared" si="2"/>
        <v>0</v>
      </c>
      <c r="AO14" s="300"/>
      <c r="AP14" s="301">
        <f t="shared" si="3"/>
        <v>0</v>
      </c>
      <c r="AQ14" s="301"/>
      <c r="AR14" s="298"/>
      <c r="AS14" s="299"/>
      <c r="AT14" s="122" t="s">
        <v>27</v>
      </c>
      <c r="AU14" s="122"/>
      <c r="AV14" s="122"/>
      <c r="AW14" s="122" t="s">
        <v>18</v>
      </c>
      <c r="AX14" s="296">
        <v>4500</v>
      </c>
      <c r="AY14" s="296"/>
      <c r="AZ14" s="122" t="s">
        <v>19</v>
      </c>
      <c r="BA14" s="122"/>
      <c r="BB14" s="122"/>
      <c r="BC14" s="123"/>
    </row>
    <row r="15" spans="1:55" ht="12" customHeight="1" thickBot="1">
      <c r="A15" s="104"/>
      <c r="B15" s="92"/>
      <c r="C15" s="92"/>
      <c r="D15" s="269" t="s">
        <v>28</v>
      </c>
      <c r="E15" s="269"/>
      <c r="F15" s="269"/>
      <c r="G15" s="269"/>
      <c r="H15" s="269"/>
      <c r="I15" s="269"/>
      <c r="J15" s="334">
        <v>0</v>
      </c>
      <c r="K15" s="334"/>
      <c r="L15" s="225">
        <f t="shared" si="4"/>
        <v>0</v>
      </c>
      <c r="M15" s="225"/>
      <c r="N15" s="226">
        <f t="shared" si="5"/>
        <v>0</v>
      </c>
      <c r="O15" s="226"/>
      <c r="P15" s="97" t="s">
        <v>29</v>
      </c>
      <c r="Q15" s="95"/>
      <c r="R15" s="95"/>
      <c r="S15" s="95"/>
      <c r="T15" s="95"/>
      <c r="U15" s="95"/>
      <c r="V15" s="95"/>
      <c r="W15" s="95"/>
      <c r="X15" s="95"/>
      <c r="Y15" s="95"/>
      <c r="Z15" s="95"/>
      <c r="AA15" s="96"/>
      <c r="AB15" s="110"/>
      <c r="AC15" s="124"/>
      <c r="AD15" s="125"/>
      <c r="AE15" s="126"/>
      <c r="AF15" s="121" t="s">
        <v>405</v>
      </c>
      <c r="AG15" s="122"/>
      <c r="AH15" s="122"/>
      <c r="AI15" s="122"/>
      <c r="AJ15" s="122"/>
      <c r="AK15" s="123"/>
      <c r="AL15" s="300">
        <f t="shared" si="1"/>
        <v>0</v>
      </c>
      <c r="AM15" s="300"/>
      <c r="AN15" s="300">
        <f t="shared" ref="AN15" si="6">AL15*0.1</f>
        <v>0</v>
      </c>
      <c r="AO15" s="300"/>
      <c r="AP15" s="301">
        <f t="shared" ref="AP15" si="7">AL15+AN15</f>
        <v>0</v>
      </c>
      <c r="AQ15" s="301"/>
      <c r="AR15" s="298"/>
      <c r="AS15" s="299"/>
      <c r="AT15" s="122" t="s">
        <v>27</v>
      </c>
      <c r="AU15" s="122"/>
      <c r="AV15" s="122"/>
      <c r="AW15" s="122" t="s">
        <v>18</v>
      </c>
      <c r="AX15" s="296">
        <v>7000</v>
      </c>
      <c r="AY15" s="296"/>
      <c r="AZ15" s="122" t="s">
        <v>19</v>
      </c>
      <c r="BA15" s="122"/>
      <c r="BB15" s="122"/>
      <c r="BC15" s="123"/>
    </row>
    <row r="16" spans="1:55" ht="12" customHeight="1" thickBot="1">
      <c r="A16" s="104"/>
      <c r="B16" s="92"/>
      <c r="C16" s="92"/>
      <c r="D16" s="269" t="s">
        <v>31</v>
      </c>
      <c r="E16" s="269"/>
      <c r="F16" s="269"/>
      <c r="G16" s="269"/>
      <c r="H16" s="269"/>
      <c r="I16" s="269"/>
      <c r="J16" s="334">
        <v>0</v>
      </c>
      <c r="K16" s="334"/>
      <c r="L16" s="225">
        <f t="shared" si="4"/>
        <v>0</v>
      </c>
      <c r="M16" s="225"/>
      <c r="N16" s="226">
        <f t="shared" si="5"/>
        <v>0</v>
      </c>
      <c r="O16" s="226"/>
      <c r="P16" s="97" t="s">
        <v>29</v>
      </c>
      <c r="Q16" s="95"/>
      <c r="R16" s="95"/>
      <c r="S16" s="95"/>
      <c r="T16" s="95"/>
      <c r="U16" s="95"/>
      <c r="V16" s="95"/>
      <c r="W16" s="95"/>
      <c r="X16" s="95"/>
      <c r="Y16" s="95"/>
      <c r="Z16" s="95"/>
      <c r="AA16" s="96"/>
      <c r="AB16" s="110"/>
      <c r="AC16" s="124"/>
      <c r="AD16" s="125"/>
      <c r="AE16" s="126"/>
      <c r="AF16" s="270" t="s">
        <v>409</v>
      </c>
      <c r="AG16" s="271"/>
      <c r="AH16" s="271"/>
      <c r="AI16" s="271"/>
      <c r="AJ16" s="271"/>
      <c r="AK16" s="272"/>
      <c r="AL16" s="300">
        <f t="shared" si="1"/>
        <v>0</v>
      </c>
      <c r="AM16" s="300"/>
      <c r="AN16" s="300">
        <f t="shared" si="2"/>
        <v>0</v>
      </c>
      <c r="AO16" s="300"/>
      <c r="AP16" s="301">
        <f t="shared" si="3"/>
        <v>0</v>
      </c>
      <c r="AQ16" s="301"/>
      <c r="AR16" s="298"/>
      <c r="AS16" s="299"/>
      <c r="AT16" s="122" t="s">
        <v>30</v>
      </c>
      <c r="AU16" s="122"/>
      <c r="AV16" s="122"/>
      <c r="AW16" s="122" t="s">
        <v>18</v>
      </c>
      <c r="AX16" s="296">
        <v>7000</v>
      </c>
      <c r="AY16" s="296"/>
      <c r="AZ16" s="122" t="s">
        <v>19</v>
      </c>
      <c r="BA16" s="122"/>
      <c r="BB16" s="122"/>
      <c r="BC16" s="123"/>
    </row>
    <row r="17" spans="1:55" ht="12" customHeight="1">
      <c r="A17" s="104"/>
      <c r="B17" s="92"/>
      <c r="C17" s="92"/>
      <c r="D17" s="269" t="s">
        <v>22</v>
      </c>
      <c r="E17" s="269"/>
      <c r="F17" s="269"/>
      <c r="G17" s="269"/>
      <c r="H17" s="269"/>
      <c r="I17" s="269"/>
      <c r="J17" s="224">
        <f>IF(AO5="SMOCRC",45000,IF(AO5="SMOCRC＋SMO事務局",25000,100000))</f>
        <v>100000</v>
      </c>
      <c r="K17" s="224"/>
      <c r="L17" s="225">
        <f t="shared" si="4"/>
        <v>10000</v>
      </c>
      <c r="M17" s="225"/>
      <c r="N17" s="226">
        <f t="shared" si="5"/>
        <v>110000</v>
      </c>
      <c r="O17" s="226"/>
      <c r="P17" s="97" t="s">
        <v>33</v>
      </c>
      <c r="Q17" s="95"/>
      <c r="R17" s="95"/>
      <c r="S17" s="95"/>
      <c r="T17" s="95"/>
      <c r="U17" s="95"/>
      <c r="V17" s="95"/>
      <c r="W17" s="95"/>
      <c r="X17" s="95"/>
      <c r="Y17" s="95"/>
      <c r="Z17" s="95"/>
      <c r="AA17" s="96"/>
      <c r="AB17" s="110"/>
      <c r="AC17" s="124"/>
      <c r="AD17" s="125"/>
      <c r="AE17" s="126"/>
      <c r="AF17" s="269" t="s">
        <v>32</v>
      </c>
      <c r="AG17" s="269"/>
      <c r="AH17" s="269"/>
      <c r="AI17" s="269"/>
      <c r="AJ17" s="269"/>
      <c r="AK17" s="269"/>
      <c r="AL17" s="224">
        <f>ROUND(SUM(AL11:AM15)*0.2,0)</f>
        <v>0</v>
      </c>
      <c r="AM17" s="224"/>
      <c r="AN17" s="300">
        <f t="shared" si="2"/>
        <v>0</v>
      </c>
      <c r="AO17" s="300"/>
      <c r="AP17" s="301">
        <f t="shared" si="3"/>
        <v>0</v>
      </c>
      <c r="AQ17" s="301"/>
      <c r="AR17" s="130" t="s">
        <v>415</v>
      </c>
      <c r="AS17" s="141"/>
      <c r="AT17" s="127"/>
      <c r="AU17" s="127"/>
      <c r="AV17" s="127"/>
      <c r="AW17" s="127"/>
      <c r="AX17" s="127"/>
      <c r="AY17" s="127"/>
      <c r="AZ17" s="127"/>
      <c r="BA17" s="127"/>
      <c r="BB17" s="127"/>
      <c r="BC17" s="128"/>
    </row>
    <row r="18" spans="1:55" ht="12" customHeight="1">
      <c r="A18" s="104"/>
      <c r="B18" s="92"/>
      <c r="C18" s="92"/>
      <c r="D18" s="269" t="s">
        <v>36</v>
      </c>
      <c r="E18" s="269"/>
      <c r="F18" s="269"/>
      <c r="G18" s="269"/>
      <c r="H18" s="269"/>
      <c r="I18" s="269"/>
      <c r="J18" s="224">
        <f>P18*V18</f>
        <v>0</v>
      </c>
      <c r="K18" s="224"/>
      <c r="L18" s="225">
        <f t="shared" si="4"/>
        <v>0</v>
      </c>
      <c r="M18" s="225"/>
      <c r="N18" s="226">
        <f t="shared" si="5"/>
        <v>0</v>
      </c>
      <c r="O18" s="226"/>
      <c r="P18" s="294">
        <f>'3_治験経費ポイントb_c'!M36</f>
        <v>0</v>
      </c>
      <c r="Q18" s="295"/>
      <c r="R18" s="95" t="s">
        <v>37</v>
      </c>
      <c r="S18" s="95"/>
      <c r="T18" s="95"/>
      <c r="U18" s="95" t="s">
        <v>18</v>
      </c>
      <c r="V18" s="293">
        <v>7000</v>
      </c>
      <c r="W18" s="293"/>
      <c r="X18" s="95" t="s">
        <v>19</v>
      </c>
      <c r="Y18" s="95"/>
      <c r="Z18" s="95"/>
      <c r="AA18" s="96"/>
      <c r="AB18" s="110"/>
      <c r="AC18" s="129"/>
      <c r="AD18" s="130"/>
      <c r="AE18" s="131"/>
      <c r="AF18" s="316" t="s">
        <v>34</v>
      </c>
      <c r="AG18" s="316"/>
      <c r="AH18" s="316"/>
      <c r="AI18" s="316"/>
      <c r="AJ18" s="316"/>
      <c r="AK18" s="316"/>
      <c r="AL18" s="224">
        <f>SUM(AL11:AM17)</f>
        <v>0</v>
      </c>
      <c r="AM18" s="224"/>
      <c r="AN18" s="300">
        <f t="shared" si="2"/>
        <v>0</v>
      </c>
      <c r="AO18" s="300"/>
      <c r="AP18" s="301">
        <f t="shared" si="3"/>
        <v>0</v>
      </c>
      <c r="AQ18" s="301"/>
      <c r="AR18" s="122" t="s">
        <v>35</v>
      </c>
      <c r="AS18" s="122"/>
      <c r="AT18" s="122"/>
      <c r="AU18" s="122"/>
      <c r="AV18" s="122"/>
      <c r="AW18" s="122"/>
      <c r="AX18" s="122"/>
      <c r="AY18" s="122"/>
      <c r="AZ18" s="122"/>
      <c r="BA18" s="122"/>
      <c r="BB18" s="122"/>
      <c r="BC18" s="123"/>
    </row>
    <row r="19" spans="1:55" ht="12" customHeight="1">
      <c r="A19" s="104"/>
      <c r="B19" s="92"/>
      <c r="C19" s="92"/>
      <c r="D19" s="269" t="s">
        <v>26</v>
      </c>
      <c r="E19" s="269"/>
      <c r="F19" s="269"/>
      <c r="G19" s="269"/>
      <c r="H19" s="269"/>
      <c r="I19" s="269"/>
      <c r="J19" s="224">
        <v>100000</v>
      </c>
      <c r="K19" s="224"/>
      <c r="L19" s="225">
        <f t="shared" si="4"/>
        <v>10000</v>
      </c>
      <c r="M19" s="225"/>
      <c r="N19" s="226">
        <f t="shared" si="5"/>
        <v>110000</v>
      </c>
      <c r="O19" s="226"/>
      <c r="P19" s="97" t="s">
        <v>33</v>
      </c>
      <c r="Q19" s="95"/>
      <c r="R19" s="95"/>
      <c r="S19" s="95"/>
      <c r="T19" s="95"/>
      <c r="U19" s="95"/>
      <c r="V19" s="95"/>
      <c r="W19" s="95"/>
      <c r="X19" s="95"/>
      <c r="Y19" s="95"/>
      <c r="Z19" s="95"/>
      <c r="AA19" s="96"/>
      <c r="AB19" s="110"/>
      <c r="AC19" s="270" t="s">
        <v>38</v>
      </c>
      <c r="AD19" s="271"/>
      <c r="AE19" s="271"/>
      <c r="AF19" s="271"/>
      <c r="AG19" s="271"/>
      <c r="AH19" s="271"/>
      <c r="AI19" s="271"/>
      <c r="AJ19" s="271"/>
      <c r="AK19" s="272"/>
      <c r="AL19" s="224">
        <f>ROUND(AL18*0.3,0)</f>
        <v>0</v>
      </c>
      <c r="AM19" s="224"/>
      <c r="AN19" s="300">
        <f t="shared" si="2"/>
        <v>0</v>
      </c>
      <c r="AO19" s="300"/>
      <c r="AP19" s="301">
        <f t="shared" si="3"/>
        <v>0</v>
      </c>
      <c r="AQ19" s="301"/>
      <c r="AR19" s="96" t="s">
        <v>39</v>
      </c>
      <c r="AS19" s="122"/>
      <c r="AT19" s="122"/>
      <c r="AU19" s="122"/>
      <c r="AV19" s="122"/>
      <c r="AW19" s="122"/>
      <c r="AX19" s="122"/>
      <c r="AY19" s="122"/>
      <c r="AZ19" s="122"/>
      <c r="BA19" s="122"/>
      <c r="BB19" s="122"/>
      <c r="BC19" s="123"/>
    </row>
    <row r="20" spans="1:55" ht="12" customHeight="1">
      <c r="A20" s="104"/>
      <c r="B20" s="92"/>
      <c r="C20" s="92"/>
      <c r="D20" s="269" t="s">
        <v>41</v>
      </c>
      <c r="E20" s="269"/>
      <c r="F20" s="269"/>
      <c r="G20" s="269"/>
      <c r="H20" s="269"/>
      <c r="I20" s="269"/>
      <c r="J20" s="224">
        <f>IF(AO5="SMOCRC",0,IF(AO5="SMOCRC＋SMO事務局",0,50000))</f>
        <v>50000</v>
      </c>
      <c r="K20" s="224"/>
      <c r="L20" s="225">
        <f t="shared" si="4"/>
        <v>5000</v>
      </c>
      <c r="M20" s="225"/>
      <c r="N20" s="226">
        <f>J20+L20</f>
        <v>55000</v>
      </c>
      <c r="O20" s="226"/>
      <c r="P20" s="290" t="str">
        <f>IF(AU5="SMOCRC","SMOの場合不要",IF(AU5="SMOCRC＋SMO事務局","SMOの場合不要","1契約当たり"))</f>
        <v>1契約当たり</v>
      </c>
      <c r="Q20" s="291"/>
      <c r="R20" s="291"/>
      <c r="S20" s="291"/>
      <c r="T20" s="291"/>
      <c r="U20" s="291"/>
      <c r="V20" s="291"/>
      <c r="W20" s="291"/>
      <c r="X20" s="291"/>
      <c r="Y20" s="291"/>
      <c r="Z20" s="291"/>
      <c r="AA20" s="292"/>
      <c r="AB20" s="110"/>
      <c r="AC20" s="275" t="s">
        <v>40</v>
      </c>
      <c r="AD20" s="276"/>
      <c r="AE20" s="276"/>
      <c r="AF20" s="276"/>
      <c r="AG20" s="276"/>
      <c r="AH20" s="276"/>
      <c r="AI20" s="276"/>
      <c r="AJ20" s="276"/>
      <c r="AK20" s="277"/>
      <c r="AL20" s="224">
        <f>AL18+AL19</f>
        <v>0</v>
      </c>
      <c r="AM20" s="224"/>
      <c r="AN20" s="300">
        <f t="shared" si="2"/>
        <v>0</v>
      </c>
      <c r="AO20" s="300"/>
      <c r="AP20" s="301">
        <f t="shared" si="3"/>
        <v>0</v>
      </c>
      <c r="AQ20" s="301"/>
      <c r="AR20" s="122"/>
      <c r="AS20" s="122"/>
      <c r="AT20" s="122"/>
      <c r="AU20" s="122"/>
      <c r="AV20" s="122"/>
      <c r="AW20" s="122"/>
      <c r="AX20" s="122"/>
      <c r="AY20" s="122"/>
      <c r="AZ20" s="122"/>
      <c r="BA20" s="122"/>
      <c r="BB20" s="122"/>
      <c r="BC20" s="123"/>
    </row>
    <row r="21" spans="1:55" ht="12" customHeight="1">
      <c r="A21" s="104"/>
      <c r="B21" s="92"/>
      <c r="C21" s="92"/>
      <c r="D21" s="269" t="s">
        <v>32</v>
      </c>
      <c r="E21" s="269"/>
      <c r="F21" s="269"/>
      <c r="G21" s="269"/>
      <c r="H21" s="269"/>
      <c r="I21" s="269"/>
      <c r="J21" s="224">
        <f>ROUND(SUM(J11:K20)*0.2,0)</f>
        <v>170000</v>
      </c>
      <c r="K21" s="224"/>
      <c r="L21" s="225">
        <f>J21*0.1</f>
        <v>17000</v>
      </c>
      <c r="M21" s="225"/>
      <c r="N21" s="226">
        <f>J21+L21</f>
        <v>187000</v>
      </c>
      <c r="O21" s="226"/>
      <c r="P21" s="97" t="s">
        <v>42</v>
      </c>
      <c r="Q21" s="95"/>
      <c r="R21" s="95"/>
      <c r="S21" s="95"/>
      <c r="T21" s="95"/>
      <c r="U21" s="95"/>
      <c r="V21" s="95"/>
      <c r="W21" s="95"/>
      <c r="X21" s="95"/>
      <c r="Y21" s="95"/>
      <c r="Z21" s="95"/>
      <c r="AA21" s="96"/>
      <c r="AB21" s="110"/>
      <c r="AC21" s="133"/>
      <c r="AD21" s="133"/>
      <c r="AE21" s="133"/>
      <c r="AF21" s="133"/>
      <c r="AG21" s="133"/>
      <c r="AH21" s="133"/>
      <c r="AI21" s="133"/>
      <c r="AJ21" s="133"/>
      <c r="AK21" s="133"/>
      <c r="AL21" s="166"/>
      <c r="AM21" s="166"/>
      <c r="AN21" s="166"/>
      <c r="AO21" s="166"/>
      <c r="AP21" s="166"/>
      <c r="AQ21" s="166"/>
      <c r="AR21" s="133"/>
      <c r="AS21" s="133"/>
      <c r="AT21" s="133"/>
      <c r="AU21" s="133"/>
      <c r="AV21" s="133"/>
      <c r="AW21" s="133"/>
      <c r="AX21" s="133"/>
      <c r="AY21" s="133"/>
      <c r="AZ21" s="133"/>
      <c r="BA21" s="133"/>
      <c r="BB21" s="133"/>
      <c r="BC21" s="133"/>
    </row>
    <row r="22" spans="1:55" ht="12" customHeight="1">
      <c r="A22" s="106"/>
      <c r="B22" s="98"/>
      <c r="C22" s="98"/>
      <c r="D22" s="229" t="s">
        <v>34</v>
      </c>
      <c r="E22" s="230"/>
      <c r="F22" s="230"/>
      <c r="G22" s="230"/>
      <c r="H22" s="230"/>
      <c r="I22" s="231"/>
      <c r="J22" s="224">
        <f>SUM(J11:K21)</f>
        <v>1020000</v>
      </c>
      <c r="K22" s="224"/>
      <c r="L22" s="225">
        <f>J22*0.1</f>
        <v>102000</v>
      </c>
      <c r="M22" s="225"/>
      <c r="N22" s="226">
        <f>J22+L22</f>
        <v>1122000</v>
      </c>
      <c r="O22" s="226"/>
      <c r="P22" s="121" t="s">
        <v>35</v>
      </c>
      <c r="Q22" s="95"/>
      <c r="R22" s="95"/>
      <c r="S22" s="95"/>
      <c r="T22" s="95"/>
      <c r="U22" s="95"/>
      <c r="V22" s="95"/>
      <c r="W22" s="95"/>
      <c r="X22" s="95"/>
      <c r="Y22" s="95"/>
      <c r="Z22" s="95"/>
      <c r="AA22" s="96"/>
      <c r="AB22" s="110"/>
      <c r="AC22" s="132" t="s">
        <v>43</v>
      </c>
      <c r="AD22" s="133"/>
      <c r="AE22" s="133"/>
      <c r="AF22" s="133"/>
      <c r="AG22" s="133"/>
      <c r="AH22" s="133"/>
      <c r="AI22" s="133"/>
      <c r="AJ22" s="133"/>
      <c r="AK22" s="133"/>
      <c r="AL22" s="166"/>
      <c r="AM22" s="166"/>
      <c r="AN22" s="166"/>
      <c r="AO22" s="166"/>
      <c r="AP22" s="166"/>
      <c r="AQ22" s="166"/>
      <c r="AR22" s="133"/>
      <c r="AS22" s="133"/>
      <c r="AT22" s="133"/>
      <c r="AU22" s="133"/>
      <c r="AV22" s="133"/>
      <c r="AW22" s="133"/>
      <c r="AX22" s="133"/>
      <c r="AY22" s="133"/>
      <c r="AZ22" s="133"/>
      <c r="BA22" s="133"/>
      <c r="BB22" s="133"/>
      <c r="BC22" s="133"/>
    </row>
    <row r="23" spans="1:55" ht="12" customHeight="1">
      <c r="A23" s="229" t="s">
        <v>38</v>
      </c>
      <c r="B23" s="230"/>
      <c r="C23" s="230"/>
      <c r="D23" s="230"/>
      <c r="E23" s="230"/>
      <c r="F23" s="230"/>
      <c r="G23" s="230"/>
      <c r="H23" s="230"/>
      <c r="I23" s="230"/>
      <c r="J23" s="224">
        <f>ROUND(J22*0.3,0)</f>
        <v>306000</v>
      </c>
      <c r="K23" s="224"/>
      <c r="L23" s="225">
        <f t="shared" ref="L23:L24" si="8">J23*0.1</f>
        <v>30600</v>
      </c>
      <c r="M23" s="225"/>
      <c r="N23" s="226">
        <f t="shared" ref="N23:N24" si="9">J23+L23</f>
        <v>336600</v>
      </c>
      <c r="O23" s="226"/>
      <c r="P23" s="93" t="s">
        <v>39</v>
      </c>
      <c r="Q23" s="95"/>
      <c r="R23" s="95"/>
      <c r="S23" s="95"/>
      <c r="T23" s="95"/>
      <c r="U23" s="95"/>
      <c r="V23" s="95"/>
      <c r="W23" s="95"/>
      <c r="X23" s="95"/>
      <c r="Y23" s="95"/>
      <c r="Z23" s="95"/>
      <c r="AA23" s="96"/>
      <c r="AB23" s="110"/>
      <c r="AC23" s="284" t="s">
        <v>9</v>
      </c>
      <c r="AD23" s="285"/>
      <c r="AE23" s="286"/>
      <c r="AF23" s="287" t="s">
        <v>10</v>
      </c>
      <c r="AG23" s="288"/>
      <c r="AH23" s="288"/>
      <c r="AI23" s="288"/>
      <c r="AJ23" s="288"/>
      <c r="AK23" s="289"/>
      <c r="AL23" s="190" t="s">
        <v>402</v>
      </c>
      <c r="AM23" s="191"/>
      <c r="AN23" s="192" t="s">
        <v>403</v>
      </c>
      <c r="AO23" s="192"/>
      <c r="AP23" s="190" t="s">
        <v>11</v>
      </c>
      <c r="AQ23" s="191"/>
      <c r="AR23" s="285" t="s">
        <v>12</v>
      </c>
      <c r="AS23" s="285"/>
      <c r="AT23" s="285"/>
      <c r="AU23" s="285"/>
      <c r="AV23" s="285"/>
      <c r="AW23" s="285"/>
      <c r="AX23" s="285"/>
      <c r="AY23" s="285"/>
      <c r="AZ23" s="285"/>
      <c r="BA23" s="285"/>
      <c r="BB23" s="285"/>
      <c r="BC23" s="286"/>
    </row>
    <row r="24" spans="1:55" ht="12" customHeight="1">
      <c r="A24" s="241" t="s">
        <v>45</v>
      </c>
      <c r="B24" s="242"/>
      <c r="C24" s="242"/>
      <c r="D24" s="242"/>
      <c r="E24" s="242"/>
      <c r="F24" s="242"/>
      <c r="G24" s="242"/>
      <c r="H24" s="242"/>
      <c r="I24" s="243"/>
      <c r="J24" s="224">
        <f>J22+J23</f>
        <v>1326000</v>
      </c>
      <c r="K24" s="224"/>
      <c r="L24" s="225">
        <f t="shared" si="8"/>
        <v>132600</v>
      </c>
      <c r="M24" s="225"/>
      <c r="N24" s="226">
        <f t="shared" si="9"/>
        <v>1458600</v>
      </c>
      <c r="O24" s="226"/>
      <c r="P24" s="97"/>
      <c r="Q24" s="95"/>
      <c r="R24" s="95"/>
      <c r="S24" s="95"/>
      <c r="T24" s="95"/>
      <c r="U24" s="95"/>
      <c r="V24" s="95"/>
      <c r="W24" s="95"/>
      <c r="X24" s="95"/>
      <c r="Y24" s="95"/>
      <c r="Z24" s="95"/>
      <c r="AA24" s="96"/>
      <c r="AB24" s="110"/>
      <c r="AC24" s="118" t="s">
        <v>13</v>
      </c>
      <c r="AD24" s="119"/>
      <c r="AE24" s="119"/>
      <c r="AF24" s="269" t="s">
        <v>22</v>
      </c>
      <c r="AG24" s="269"/>
      <c r="AH24" s="269"/>
      <c r="AI24" s="269"/>
      <c r="AJ24" s="269"/>
      <c r="AK24" s="269"/>
      <c r="AL24" s="300">
        <f>AR24*AX24</f>
        <v>0</v>
      </c>
      <c r="AM24" s="300"/>
      <c r="AN24" s="300">
        <f t="shared" ref="AN24:AN32" si="10">AL24*0.1</f>
        <v>0</v>
      </c>
      <c r="AO24" s="300"/>
      <c r="AP24" s="301">
        <f t="shared" ref="AP24:AP32" si="11">AL24+AN24</f>
        <v>0</v>
      </c>
      <c r="AQ24" s="301"/>
      <c r="AR24" s="257">
        <f>'4_脱落ポイントd_施設名'!L17</f>
        <v>0</v>
      </c>
      <c r="AS24" s="257"/>
      <c r="AT24" s="122" t="s">
        <v>44</v>
      </c>
      <c r="AU24" s="122"/>
      <c r="AV24" s="122"/>
      <c r="AW24" s="122" t="s">
        <v>18</v>
      </c>
      <c r="AX24" s="296">
        <f>IF(AO5="SMOCRC",1350,IF(AO5="SMOCRC＋SMO事務局",750,3000))</f>
        <v>3000</v>
      </c>
      <c r="AY24" s="296"/>
      <c r="AZ24" s="122" t="s">
        <v>19</v>
      </c>
      <c r="BA24" s="122"/>
      <c r="BB24" s="122"/>
      <c r="BC24" s="123"/>
    </row>
    <row r="25" spans="1:55" ht="12" customHeight="1" thickBot="1">
      <c r="A25" s="91"/>
      <c r="B25" s="91"/>
      <c r="C25" s="91"/>
      <c r="D25" s="91"/>
      <c r="E25" s="91"/>
      <c r="F25" s="91"/>
      <c r="G25" s="91"/>
      <c r="H25" s="91"/>
      <c r="I25" s="91"/>
      <c r="J25" s="117"/>
      <c r="K25" s="117"/>
      <c r="L25" s="117"/>
      <c r="M25" s="117"/>
      <c r="N25" s="117"/>
      <c r="O25" s="117"/>
      <c r="P25" s="92"/>
      <c r="Q25" s="92"/>
      <c r="R25" s="92"/>
      <c r="S25" s="92"/>
      <c r="T25" s="92"/>
      <c r="U25" s="92"/>
      <c r="V25" s="92"/>
      <c r="W25" s="92"/>
      <c r="X25" s="92"/>
      <c r="Y25" s="92"/>
      <c r="Z25" s="92"/>
      <c r="AA25" s="92"/>
      <c r="AB25" s="110"/>
      <c r="AC25" s="124"/>
      <c r="AD25" s="125"/>
      <c r="AE25" s="125"/>
      <c r="AF25" s="269" t="s">
        <v>26</v>
      </c>
      <c r="AG25" s="269"/>
      <c r="AH25" s="269"/>
      <c r="AI25" s="269"/>
      <c r="AJ25" s="269"/>
      <c r="AK25" s="269"/>
      <c r="AL25" s="300">
        <f>AR25*AX25</f>
        <v>0</v>
      </c>
      <c r="AM25" s="300"/>
      <c r="AN25" s="300">
        <f t="shared" si="10"/>
        <v>0</v>
      </c>
      <c r="AO25" s="300"/>
      <c r="AP25" s="301">
        <f t="shared" si="11"/>
        <v>0</v>
      </c>
      <c r="AQ25" s="301"/>
      <c r="AR25" s="257">
        <f>AR24</f>
        <v>0</v>
      </c>
      <c r="AS25" s="257"/>
      <c r="AT25" s="122" t="s">
        <v>44</v>
      </c>
      <c r="AU25" s="122"/>
      <c r="AV25" s="122"/>
      <c r="AW25" s="122" t="s">
        <v>18</v>
      </c>
      <c r="AX25" s="296">
        <v>3000</v>
      </c>
      <c r="AY25" s="296"/>
      <c r="AZ25" s="122" t="s">
        <v>19</v>
      </c>
      <c r="BA25" s="122"/>
      <c r="BB25" s="122"/>
      <c r="BC25" s="123"/>
    </row>
    <row r="26" spans="1:55" ht="12" customHeight="1" thickBot="1">
      <c r="A26" s="91" t="s">
        <v>401</v>
      </c>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110"/>
      <c r="AC26" s="124"/>
      <c r="AD26" s="125"/>
      <c r="AE26" s="125"/>
      <c r="AF26" s="270" t="s">
        <v>404</v>
      </c>
      <c r="AG26" s="271"/>
      <c r="AH26" s="271"/>
      <c r="AI26" s="271"/>
      <c r="AJ26" s="271"/>
      <c r="AK26" s="272"/>
      <c r="AL26" s="300">
        <f>AR26*AX26</f>
        <v>0</v>
      </c>
      <c r="AM26" s="300"/>
      <c r="AN26" s="300">
        <f t="shared" si="10"/>
        <v>0</v>
      </c>
      <c r="AO26" s="300"/>
      <c r="AP26" s="301">
        <f t="shared" si="11"/>
        <v>0</v>
      </c>
      <c r="AQ26" s="301"/>
      <c r="AR26" s="298"/>
      <c r="AS26" s="299"/>
      <c r="AT26" s="122" t="s">
        <v>27</v>
      </c>
      <c r="AU26" s="122"/>
      <c r="AV26" s="122"/>
      <c r="AW26" s="122" t="s">
        <v>18</v>
      </c>
      <c r="AX26" s="296">
        <v>4500</v>
      </c>
      <c r="AY26" s="296"/>
      <c r="AZ26" s="122" t="s">
        <v>19</v>
      </c>
      <c r="BA26" s="122"/>
      <c r="BB26" s="122"/>
      <c r="BC26" s="123"/>
    </row>
    <row r="27" spans="1:55" ht="12" customHeight="1" thickBot="1">
      <c r="A27" s="235" t="s">
        <v>9</v>
      </c>
      <c r="B27" s="236"/>
      <c r="C27" s="237"/>
      <c r="D27" s="313" t="s">
        <v>10</v>
      </c>
      <c r="E27" s="314"/>
      <c r="F27" s="314"/>
      <c r="G27" s="314"/>
      <c r="H27" s="314"/>
      <c r="I27" s="315"/>
      <c r="J27" s="187" t="s">
        <v>402</v>
      </c>
      <c r="K27" s="189"/>
      <c r="L27" s="187" t="s">
        <v>403</v>
      </c>
      <c r="M27" s="189"/>
      <c r="N27" s="188" t="s">
        <v>11</v>
      </c>
      <c r="O27" s="189"/>
      <c r="P27" s="236" t="s">
        <v>12</v>
      </c>
      <c r="Q27" s="236"/>
      <c r="R27" s="236"/>
      <c r="S27" s="236"/>
      <c r="T27" s="236"/>
      <c r="U27" s="236"/>
      <c r="V27" s="236"/>
      <c r="W27" s="236"/>
      <c r="X27" s="236"/>
      <c r="Y27" s="236"/>
      <c r="Z27" s="236"/>
      <c r="AA27" s="237"/>
      <c r="AB27" s="110"/>
      <c r="AC27" s="124"/>
      <c r="AD27" s="125"/>
      <c r="AE27" s="125"/>
      <c r="AF27" s="121" t="s">
        <v>405</v>
      </c>
      <c r="AG27" s="122"/>
      <c r="AH27" s="122"/>
      <c r="AI27" s="122"/>
      <c r="AJ27" s="122"/>
      <c r="AK27" s="123"/>
      <c r="AL27" s="300">
        <f>AR27*AX27</f>
        <v>0</v>
      </c>
      <c r="AM27" s="300"/>
      <c r="AN27" s="300">
        <f t="shared" si="10"/>
        <v>0</v>
      </c>
      <c r="AO27" s="300"/>
      <c r="AP27" s="301">
        <f t="shared" si="11"/>
        <v>0</v>
      </c>
      <c r="AQ27" s="301"/>
      <c r="AR27" s="298"/>
      <c r="AS27" s="299"/>
      <c r="AT27" s="122" t="s">
        <v>27</v>
      </c>
      <c r="AU27" s="122"/>
      <c r="AV27" s="122"/>
      <c r="AW27" s="122" t="s">
        <v>18</v>
      </c>
      <c r="AX27" s="296">
        <v>7000</v>
      </c>
      <c r="AY27" s="296"/>
      <c r="AZ27" s="122" t="s">
        <v>19</v>
      </c>
      <c r="BA27" s="122"/>
      <c r="BB27" s="122"/>
      <c r="BC27" s="123"/>
    </row>
    <row r="28" spans="1:55" ht="12" customHeight="1" thickBot="1">
      <c r="A28" s="101" t="s">
        <v>46</v>
      </c>
      <c r="B28" s="102"/>
      <c r="C28" s="103"/>
      <c r="D28" s="269" t="s">
        <v>20</v>
      </c>
      <c r="E28" s="269"/>
      <c r="F28" s="269"/>
      <c r="G28" s="269"/>
      <c r="H28" s="269"/>
      <c r="I28" s="269"/>
      <c r="J28" s="224">
        <v>50000</v>
      </c>
      <c r="K28" s="224"/>
      <c r="L28" s="225">
        <f t="shared" ref="L28:L33" si="12">J28*0.1</f>
        <v>5000</v>
      </c>
      <c r="M28" s="225"/>
      <c r="N28" s="226">
        <f t="shared" ref="N28:N33" si="13">J28+L28</f>
        <v>55000</v>
      </c>
      <c r="O28" s="226"/>
      <c r="P28" s="308" t="s">
        <v>47</v>
      </c>
      <c r="Q28" s="309"/>
      <c r="R28" s="309"/>
      <c r="S28" s="309"/>
      <c r="T28" s="309"/>
      <c r="U28" s="309"/>
      <c r="V28" s="309"/>
      <c r="W28" s="309"/>
      <c r="X28" s="309"/>
      <c r="Y28" s="309"/>
      <c r="Z28" s="309"/>
      <c r="AA28" s="310"/>
      <c r="AB28" s="110"/>
      <c r="AC28" s="124"/>
      <c r="AD28" s="125"/>
      <c r="AE28" s="125"/>
      <c r="AF28" s="270" t="s">
        <v>409</v>
      </c>
      <c r="AG28" s="271"/>
      <c r="AH28" s="271"/>
      <c r="AI28" s="271"/>
      <c r="AJ28" s="271"/>
      <c r="AK28" s="272"/>
      <c r="AL28" s="300">
        <f>AR28*AX28</f>
        <v>0</v>
      </c>
      <c r="AM28" s="300"/>
      <c r="AN28" s="300">
        <f t="shared" si="10"/>
        <v>0</v>
      </c>
      <c r="AO28" s="300"/>
      <c r="AP28" s="301">
        <f t="shared" si="11"/>
        <v>0</v>
      </c>
      <c r="AQ28" s="301"/>
      <c r="AR28" s="298"/>
      <c r="AS28" s="299"/>
      <c r="AT28" s="122" t="s">
        <v>30</v>
      </c>
      <c r="AU28" s="122"/>
      <c r="AV28" s="122"/>
      <c r="AW28" s="122" t="s">
        <v>18</v>
      </c>
      <c r="AX28" s="296">
        <v>7000</v>
      </c>
      <c r="AY28" s="296"/>
      <c r="AZ28" s="122" t="s">
        <v>19</v>
      </c>
      <c r="BA28" s="122"/>
      <c r="BB28" s="122"/>
      <c r="BC28" s="123"/>
    </row>
    <row r="29" spans="1:55" ht="12" customHeight="1">
      <c r="A29" s="104"/>
      <c r="B29" s="92"/>
      <c r="C29" s="105"/>
      <c r="D29" s="269" t="s">
        <v>24</v>
      </c>
      <c r="E29" s="269"/>
      <c r="F29" s="269"/>
      <c r="G29" s="269"/>
      <c r="H29" s="269"/>
      <c r="I29" s="269"/>
      <c r="J29" s="224">
        <v>120000</v>
      </c>
      <c r="K29" s="224"/>
      <c r="L29" s="225">
        <f t="shared" si="12"/>
        <v>12000</v>
      </c>
      <c r="M29" s="225"/>
      <c r="N29" s="226">
        <f t="shared" si="13"/>
        <v>132000</v>
      </c>
      <c r="O29" s="226"/>
      <c r="P29" s="308" t="s">
        <v>47</v>
      </c>
      <c r="Q29" s="309"/>
      <c r="R29" s="309"/>
      <c r="S29" s="309"/>
      <c r="T29" s="309"/>
      <c r="U29" s="309"/>
      <c r="V29" s="309"/>
      <c r="W29" s="309"/>
      <c r="X29" s="309"/>
      <c r="Y29" s="309"/>
      <c r="Z29" s="309"/>
      <c r="AA29" s="310"/>
      <c r="AB29" s="110"/>
      <c r="AC29" s="124"/>
      <c r="AD29" s="125"/>
      <c r="AE29" s="125"/>
      <c r="AF29" s="269" t="s">
        <v>32</v>
      </c>
      <c r="AG29" s="269"/>
      <c r="AH29" s="269"/>
      <c r="AI29" s="269"/>
      <c r="AJ29" s="269"/>
      <c r="AK29" s="269"/>
      <c r="AL29" s="224">
        <f>ROUND(SUM(AL24:AM27)*0.2,0)</f>
        <v>0</v>
      </c>
      <c r="AM29" s="224"/>
      <c r="AN29" s="300">
        <f t="shared" si="10"/>
        <v>0</v>
      </c>
      <c r="AO29" s="300"/>
      <c r="AP29" s="301">
        <f t="shared" si="11"/>
        <v>0</v>
      </c>
      <c r="AQ29" s="301"/>
      <c r="AR29" s="130" t="s">
        <v>416</v>
      </c>
      <c r="AS29" s="141"/>
      <c r="AT29" s="127"/>
      <c r="AU29" s="127"/>
      <c r="AV29" s="127"/>
      <c r="AW29" s="127"/>
      <c r="AX29" s="127"/>
      <c r="AY29" s="127"/>
      <c r="AZ29" s="127"/>
      <c r="BA29" s="127"/>
      <c r="BB29" s="127"/>
      <c r="BC29" s="128"/>
    </row>
    <row r="30" spans="1:55" ht="12" customHeight="1">
      <c r="A30" s="104"/>
      <c r="B30" s="92"/>
      <c r="C30" s="105"/>
      <c r="D30" s="269" t="s">
        <v>32</v>
      </c>
      <c r="E30" s="269"/>
      <c r="F30" s="269"/>
      <c r="G30" s="269"/>
      <c r="H30" s="269"/>
      <c r="I30" s="269"/>
      <c r="J30" s="224">
        <f>ROUND(SUM(J28:K29)*0.2,0)</f>
        <v>34000</v>
      </c>
      <c r="K30" s="224"/>
      <c r="L30" s="225">
        <f t="shared" si="12"/>
        <v>3400</v>
      </c>
      <c r="M30" s="225"/>
      <c r="N30" s="226">
        <f t="shared" si="13"/>
        <v>37400</v>
      </c>
      <c r="O30" s="226"/>
      <c r="P30" s="97" t="s">
        <v>412</v>
      </c>
      <c r="Q30" s="99"/>
      <c r="R30" s="99"/>
      <c r="S30" s="99"/>
      <c r="T30" s="99"/>
      <c r="U30" s="99"/>
      <c r="V30" s="99"/>
      <c r="W30" s="99"/>
      <c r="X30" s="99"/>
      <c r="Y30" s="99"/>
      <c r="Z30" s="99"/>
      <c r="AA30" s="100"/>
      <c r="AB30" s="110"/>
      <c r="AC30" s="129"/>
      <c r="AD30" s="130"/>
      <c r="AE30" s="130"/>
      <c r="AF30" s="270" t="s">
        <v>34</v>
      </c>
      <c r="AG30" s="271"/>
      <c r="AH30" s="271"/>
      <c r="AI30" s="271"/>
      <c r="AJ30" s="271"/>
      <c r="AK30" s="272"/>
      <c r="AL30" s="224">
        <f>SUM(AL24:AM29)</f>
        <v>0</v>
      </c>
      <c r="AM30" s="224"/>
      <c r="AN30" s="300">
        <f t="shared" si="10"/>
        <v>0</v>
      </c>
      <c r="AO30" s="300"/>
      <c r="AP30" s="301">
        <f t="shared" si="11"/>
        <v>0</v>
      </c>
      <c r="AQ30" s="301"/>
      <c r="AR30" s="122" t="s">
        <v>35</v>
      </c>
      <c r="AS30" s="122"/>
      <c r="AT30" s="122"/>
      <c r="AU30" s="122"/>
      <c r="AV30" s="122"/>
      <c r="AW30" s="122"/>
      <c r="AX30" s="122"/>
      <c r="AY30" s="122"/>
      <c r="AZ30" s="122"/>
      <c r="BA30" s="122"/>
      <c r="BB30" s="122"/>
      <c r="BC30" s="123"/>
    </row>
    <row r="31" spans="1:55" ht="12" customHeight="1">
      <c r="A31" s="106"/>
      <c r="B31" s="98"/>
      <c r="C31" s="94"/>
      <c r="D31" s="311" t="s">
        <v>34</v>
      </c>
      <c r="E31" s="312"/>
      <c r="F31" s="312"/>
      <c r="G31" s="312"/>
      <c r="H31" s="312"/>
      <c r="I31" s="312"/>
      <c r="J31" s="224">
        <f>SUM(J28:K30)</f>
        <v>204000</v>
      </c>
      <c r="K31" s="224"/>
      <c r="L31" s="225">
        <f t="shared" si="12"/>
        <v>20400</v>
      </c>
      <c r="M31" s="225"/>
      <c r="N31" s="226">
        <f t="shared" si="13"/>
        <v>224400</v>
      </c>
      <c r="O31" s="226"/>
      <c r="P31" s="121" t="s">
        <v>35</v>
      </c>
      <c r="Q31" s="95"/>
      <c r="R31" s="95"/>
      <c r="S31" s="95"/>
      <c r="T31" s="95"/>
      <c r="U31" s="95"/>
      <c r="V31" s="95"/>
      <c r="W31" s="95"/>
      <c r="X31" s="95"/>
      <c r="Y31" s="95"/>
      <c r="Z31" s="95"/>
      <c r="AA31" s="96"/>
      <c r="AB31" s="110"/>
      <c r="AC31" s="270" t="s">
        <v>38</v>
      </c>
      <c r="AD31" s="271"/>
      <c r="AE31" s="271"/>
      <c r="AF31" s="273"/>
      <c r="AG31" s="273"/>
      <c r="AH31" s="273"/>
      <c r="AI31" s="273"/>
      <c r="AJ31" s="273"/>
      <c r="AK31" s="274"/>
      <c r="AL31" s="224">
        <f>ROUND(AL30*0.3,0)</f>
        <v>0</v>
      </c>
      <c r="AM31" s="224"/>
      <c r="AN31" s="300">
        <f t="shared" si="10"/>
        <v>0</v>
      </c>
      <c r="AO31" s="300"/>
      <c r="AP31" s="301">
        <f t="shared" si="11"/>
        <v>0</v>
      </c>
      <c r="AQ31" s="301"/>
      <c r="AR31" s="96" t="s">
        <v>39</v>
      </c>
      <c r="AS31" s="122"/>
      <c r="AT31" s="122"/>
      <c r="AU31" s="122"/>
      <c r="AV31" s="122"/>
      <c r="AW31" s="122"/>
      <c r="AX31" s="122"/>
      <c r="AY31" s="122"/>
      <c r="AZ31" s="122"/>
      <c r="BA31" s="122"/>
      <c r="BB31" s="122"/>
      <c r="BC31" s="123"/>
    </row>
    <row r="32" spans="1:55" ht="12" customHeight="1">
      <c r="A32" s="238" t="s">
        <v>38</v>
      </c>
      <c r="B32" s="239"/>
      <c r="C32" s="239"/>
      <c r="D32" s="239"/>
      <c r="E32" s="239"/>
      <c r="F32" s="239"/>
      <c r="G32" s="239"/>
      <c r="H32" s="239"/>
      <c r="I32" s="240"/>
      <c r="J32" s="224">
        <f>ROUND(J31*0.3,0)</f>
        <v>61200</v>
      </c>
      <c r="K32" s="224"/>
      <c r="L32" s="225">
        <f t="shared" si="12"/>
        <v>6120</v>
      </c>
      <c r="M32" s="225"/>
      <c r="N32" s="226">
        <f t="shared" si="13"/>
        <v>67320</v>
      </c>
      <c r="O32" s="226"/>
      <c r="P32" s="93" t="s">
        <v>39</v>
      </c>
      <c r="Q32" s="95"/>
      <c r="R32" s="95"/>
      <c r="S32" s="95"/>
      <c r="T32" s="95"/>
      <c r="U32" s="95"/>
      <c r="V32" s="95"/>
      <c r="W32" s="95"/>
      <c r="X32" s="95"/>
      <c r="Y32" s="95"/>
      <c r="Z32" s="95"/>
      <c r="AA32" s="96"/>
      <c r="AB32" s="110"/>
      <c r="AC32" s="275" t="s">
        <v>48</v>
      </c>
      <c r="AD32" s="276"/>
      <c r="AE32" s="276"/>
      <c r="AF32" s="276"/>
      <c r="AG32" s="276"/>
      <c r="AH32" s="276"/>
      <c r="AI32" s="276"/>
      <c r="AJ32" s="276"/>
      <c r="AK32" s="277"/>
      <c r="AL32" s="224">
        <f>AL30+AL31</f>
        <v>0</v>
      </c>
      <c r="AM32" s="224"/>
      <c r="AN32" s="300">
        <f t="shared" si="10"/>
        <v>0</v>
      </c>
      <c r="AO32" s="300"/>
      <c r="AP32" s="301">
        <f t="shared" si="11"/>
        <v>0</v>
      </c>
      <c r="AQ32" s="301"/>
      <c r="AR32" s="122"/>
      <c r="AS32" s="122"/>
      <c r="AT32" s="122"/>
      <c r="AU32" s="122"/>
      <c r="AV32" s="122"/>
      <c r="AW32" s="122"/>
      <c r="AX32" s="122"/>
      <c r="AY32" s="122"/>
      <c r="AZ32" s="122"/>
      <c r="BA32" s="122"/>
      <c r="BB32" s="122"/>
      <c r="BC32" s="123"/>
    </row>
    <row r="33" spans="1:55" ht="12" customHeight="1" thickBot="1">
      <c r="A33" s="241" t="s">
        <v>50</v>
      </c>
      <c r="B33" s="242"/>
      <c r="C33" s="242"/>
      <c r="D33" s="242"/>
      <c r="E33" s="242"/>
      <c r="F33" s="242"/>
      <c r="G33" s="242"/>
      <c r="H33" s="242"/>
      <c r="I33" s="243"/>
      <c r="J33" s="224">
        <f>J31+J32</f>
        <v>265200</v>
      </c>
      <c r="K33" s="224"/>
      <c r="L33" s="225">
        <f t="shared" si="12"/>
        <v>26520</v>
      </c>
      <c r="M33" s="225"/>
      <c r="N33" s="226">
        <f t="shared" si="13"/>
        <v>291720</v>
      </c>
      <c r="O33" s="226"/>
      <c r="P33" s="97"/>
      <c r="Q33" s="95"/>
      <c r="R33" s="95"/>
      <c r="S33" s="95"/>
      <c r="T33" s="95"/>
      <c r="U33" s="95"/>
      <c r="V33" s="95"/>
      <c r="W33" s="95"/>
      <c r="X33" s="95"/>
      <c r="Y33" s="95"/>
      <c r="Z33" s="95"/>
      <c r="AA33" s="96"/>
      <c r="AB33" s="110"/>
      <c r="AC33" s="133"/>
      <c r="AD33" s="133"/>
      <c r="AE33" s="133"/>
      <c r="AF33" s="133"/>
      <c r="AG33" s="133"/>
      <c r="AH33" s="133"/>
      <c r="AI33" s="133"/>
      <c r="AJ33" s="133"/>
      <c r="AK33" s="133"/>
      <c r="AL33" s="166"/>
      <c r="AM33" s="166"/>
      <c r="AN33" s="166"/>
      <c r="AO33" s="166"/>
      <c r="AP33" s="166"/>
      <c r="AQ33" s="166"/>
      <c r="AR33" s="133"/>
      <c r="AS33" s="133"/>
      <c r="AT33" s="133"/>
      <c r="AU33" s="133"/>
      <c r="AV33" s="133"/>
      <c r="AW33" s="133"/>
      <c r="AX33" s="133"/>
      <c r="AY33" s="133"/>
      <c r="AZ33" s="133"/>
      <c r="BA33" s="133"/>
      <c r="BB33" s="133"/>
      <c r="BC33" s="133"/>
    </row>
    <row r="34" spans="1:55" ht="12" customHeight="1" thickBot="1">
      <c r="A34" s="111"/>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0"/>
      <c r="AC34" s="132" t="s">
        <v>49</v>
      </c>
      <c r="AD34" s="133"/>
      <c r="AE34" s="133"/>
      <c r="AF34" s="133"/>
      <c r="AG34" s="133"/>
      <c r="AH34" s="133"/>
      <c r="AI34" s="133"/>
      <c r="AJ34" s="133"/>
      <c r="AK34" s="133"/>
      <c r="AL34" s="166"/>
      <c r="AM34" s="166"/>
      <c r="AN34" s="166"/>
      <c r="AO34" s="166"/>
      <c r="AP34" s="166"/>
      <c r="AQ34" s="166"/>
      <c r="AR34" s="133"/>
      <c r="AS34" s="133"/>
      <c r="AT34" s="133"/>
      <c r="AU34" s="133"/>
      <c r="AV34" s="133"/>
      <c r="AW34" s="133"/>
      <c r="AX34" s="133"/>
      <c r="AY34" s="133"/>
      <c r="AZ34" s="133"/>
      <c r="BA34" s="331" t="s">
        <v>414</v>
      </c>
      <c r="BB34" s="332"/>
      <c r="BC34" s="333"/>
    </row>
    <row r="35" spans="1:55" ht="12" customHeight="1" thickBot="1">
      <c r="A35" s="91" t="s">
        <v>51</v>
      </c>
      <c r="B35" s="92"/>
      <c r="C35" s="92"/>
      <c r="D35" s="92"/>
      <c r="E35" s="92"/>
      <c r="F35" s="92"/>
      <c r="G35" s="92"/>
      <c r="H35" s="92"/>
      <c r="I35" s="92"/>
      <c r="J35" s="92"/>
      <c r="K35" s="92"/>
      <c r="L35" s="92"/>
      <c r="M35" s="92"/>
      <c r="N35" s="92"/>
      <c r="O35" s="92"/>
      <c r="P35" s="92"/>
      <c r="Q35" s="92"/>
      <c r="R35" s="92"/>
      <c r="S35" s="92"/>
      <c r="T35" s="92"/>
      <c r="U35" s="305" t="s">
        <v>413</v>
      </c>
      <c r="V35" s="306"/>
      <c r="W35" s="306"/>
      <c r="X35" s="306"/>
      <c r="Y35" s="306"/>
      <c r="Z35" s="306"/>
      <c r="AA35" s="307"/>
      <c r="AB35" s="110"/>
      <c r="AC35" s="278" t="s">
        <v>9</v>
      </c>
      <c r="AD35" s="279"/>
      <c r="AE35" s="280"/>
      <c r="AF35" s="281" t="s">
        <v>10</v>
      </c>
      <c r="AG35" s="282"/>
      <c r="AH35" s="282"/>
      <c r="AI35" s="282"/>
      <c r="AJ35" s="282"/>
      <c r="AK35" s="283"/>
      <c r="AL35" s="160" t="s">
        <v>402</v>
      </c>
      <c r="AM35" s="162"/>
      <c r="AN35" s="161" t="s">
        <v>403</v>
      </c>
      <c r="AO35" s="161"/>
      <c r="AP35" s="160" t="s">
        <v>11</v>
      </c>
      <c r="AQ35" s="162"/>
      <c r="AR35" s="279" t="s">
        <v>12</v>
      </c>
      <c r="AS35" s="279"/>
      <c r="AT35" s="279"/>
      <c r="AU35" s="279"/>
      <c r="AV35" s="279"/>
      <c r="AW35" s="279"/>
      <c r="AX35" s="279"/>
      <c r="AY35" s="279"/>
      <c r="AZ35" s="279"/>
      <c r="BA35" s="320"/>
      <c r="BB35" s="320"/>
      <c r="BC35" s="321"/>
    </row>
    <row r="36" spans="1:55" ht="12" customHeight="1" thickBot="1">
      <c r="A36" s="302" t="s">
        <v>9</v>
      </c>
      <c r="B36" s="303"/>
      <c r="C36" s="304"/>
      <c r="D36" s="337" t="s">
        <v>10</v>
      </c>
      <c r="E36" s="338"/>
      <c r="F36" s="338"/>
      <c r="G36" s="338"/>
      <c r="H36" s="338"/>
      <c r="I36" s="339"/>
      <c r="J36" s="160" t="s">
        <v>402</v>
      </c>
      <c r="K36" s="162"/>
      <c r="L36" s="161" t="s">
        <v>403</v>
      </c>
      <c r="M36" s="161"/>
      <c r="N36" s="160" t="s">
        <v>11</v>
      </c>
      <c r="O36" s="162"/>
      <c r="P36" s="303" t="s">
        <v>12</v>
      </c>
      <c r="Q36" s="303"/>
      <c r="R36" s="303"/>
      <c r="S36" s="303"/>
      <c r="T36" s="303"/>
      <c r="U36" s="317"/>
      <c r="V36" s="330"/>
      <c r="W36" s="330"/>
      <c r="X36" s="317"/>
      <c r="Y36" s="317"/>
      <c r="Z36" s="317"/>
      <c r="AA36" s="318"/>
      <c r="AB36" s="110"/>
      <c r="AC36" s="118" t="s">
        <v>13</v>
      </c>
      <c r="AD36" s="119"/>
      <c r="AE36" s="119"/>
      <c r="AF36" s="269" t="s">
        <v>22</v>
      </c>
      <c r="AG36" s="269"/>
      <c r="AH36" s="269"/>
      <c r="AI36" s="269"/>
      <c r="AJ36" s="269"/>
      <c r="AK36" s="269"/>
      <c r="AL36" s="300">
        <f>IF(BA34="該当",IF(AO5="SMOCRC",11250,IF(AO5="SMOCRC＋SMO事務局",6250,25000)),0)</f>
        <v>0</v>
      </c>
      <c r="AM36" s="300"/>
      <c r="AN36" s="300">
        <f t="shared" ref="AN36:AN42" si="14">AL36*0.1</f>
        <v>0</v>
      </c>
      <c r="AO36" s="300"/>
      <c r="AP36" s="301">
        <f t="shared" ref="AP36:AP42" si="15">AL36+AN36</f>
        <v>0</v>
      </c>
      <c r="AQ36" s="301"/>
      <c r="AR36" s="140"/>
      <c r="AS36" s="140"/>
      <c r="AT36" s="127"/>
      <c r="AU36" s="127"/>
      <c r="AV36" s="127"/>
      <c r="AW36" s="127"/>
      <c r="AX36" s="127"/>
      <c r="AY36" s="127"/>
      <c r="AZ36" s="127"/>
      <c r="BA36" s="127"/>
      <c r="BB36" s="127"/>
      <c r="BC36" s="128"/>
    </row>
    <row r="37" spans="1:55" ht="12" customHeight="1" thickBot="1">
      <c r="A37" s="101" t="s">
        <v>46</v>
      </c>
      <c r="B37" s="102"/>
      <c r="C37" s="103"/>
      <c r="D37" s="269" t="s">
        <v>20</v>
      </c>
      <c r="E37" s="269"/>
      <c r="F37" s="269"/>
      <c r="G37" s="269"/>
      <c r="H37" s="269"/>
      <c r="I37" s="269"/>
      <c r="J37" s="224">
        <f>IF(V37&gt;=11,"150000",IF(V37&gt;=6,"100000",IF(V37&gt;=1,"50000",IF(V37=0,"0","0"))*1)*1)*1</f>
        <v>0</v>
      </c>
      <c r="K37" s="224"/>
      <c r="L37" s="225">
        <f t="shared" ref="L37:L41" si="16">J37*0.1</f>
        <v>0</v>
      </c>
      <c r="M37" s="225"/>
      <c r="N37" s="226">
        <f t="shared" ref="N37:N41" si="17">J37+L37</f>
        <v>0</v>
      </c>
      <c r="O37" s="226"/>
      <c r="P37" s="97" t="s">
        <v>52</v>
      </c>
      <c r="Q37" s="95"/>
      <c r="R37" s="95"/>
      <c r="S37" s="95"/>
      <c r="T37" s="95"/>
      <c r="U37" s="95"/>
      <c r="V37" s="328"/>
      <c r="W37" s="329"/>
      <c r="X37" s="95" t="s">
        <v>53</v>
      </c>
      <c r="Y37" s="95"/>
      <c r="Z37" s="95"/>
      <c r="AA37" s="96"/>
      <c r="AB37" s="110"/>
      <c r="AC37" s="124"/>
      <c r="AD37" s="125"/>
      <c r="AE37" s="125"/>
      <c r="AF37" s="269" t="s">
        <v>26</v>
      </c>
      <c r="AG37" s="269"/>
      <c r="AH37" s="269"/>
      <c r="AI37" s="269"/>
      <c r="AJ37" s="269"/>
      <c r="AK37" s="269"/>
      <c r="AL37" s="300">
        <f>IF(BA34="該当",25000,0)</f>
        <v>0</v>
      </c>
      <c r="AM37" s="300"/>
      <c r="AN37" s="300">
        <f t="shared" si="14"/>
        <v>0</v>
      </c>
      <c r="AO37" s="300"/>
      <c r="AP37" s="301">
        <f t="shared" si="15"/>
        <v>0</v>
      </c>
      <c r="AQ37" s="301"/>
      <c r="AR37" s="140"/>
      <c r="AS37" s="140"/>
      <c r="AT37" s="127"/>
      <c r="AU37" s="127"/>
      <c r="AV37" s="127"/>
      <c r="AW37" s="127"/>
      <c r="AX37" s="127"/>
      <c r="AY37" s="127"/>
      <c r="AZ37" s="127"/>
      <c r="BA37" s="127"/>
      <c r="BB37" s="127"/>
      <c r="BC37" s="128"/>
    </row>
    <row r="38" spans="1:55" ht="12" customHeight="1" thickBot="1">
      <c r="A38" s="104"/>
      <c r="B38" s="92"/>
      <c r="C38" s="105"/>
      <c r="D38" s="335" t="s">
        <v>24</v>
      </c>
      <c r="E38" s="335"/>
      <c r="F38" s="335"/>
      <c r="G38" s="335"/>
      <c r="H38" s="335"/>
      <c r="I38" s="335"/>
      <c r="J38" s="336">
        <f>120000*V37</f>
        <v>0</v>
      </c>
      <c r="K38" s="336"/>
      <c r="L38" s="227">
        <f t="shared" si="16"/>
        <v>0</v>
      </c>
      <c r="M38" s="227"/>
      <c r="N38" s="228">
        <f t="shared" si="17"/>
        <v>0</v>
      </c>
      <c r="O38" s="228"/>
      <c r="P38" s="97" t="s">
        <v>417</v>
      </c>
      <c r="Q38" s="95"/>
      <c r="R38" s="95"/>
      <c r="S38" s="95"/>
      <c r="T38" s="95"/>
      <c r="U38" s="95"/>
      <c r="V38" s="142"/>
      <c r="W38" s="142"/>
      <c r="X38" s="99"/>
      <c r="Y38" s="99"/>
      <c r="Z38" s="99"/>
      <c r="AA38" s="100"/>
      <c r="AB38" s="110"/>
      <c r="AC38" s="124"/>
      <c r="AD38" s="125"/>
      <c r="AE38" s="125"/>
      <c r="AF38" s="270" t="s">
        <v>409</v>
      </c>
      <c r="AG38" s="271"/>
      <c r="AH38" s="271"/>
      <c r="AI38" s="271"/>
      <c r="AJ38" s="271"/>
      <c r="AK38" s="272"/>
      <c r="AL38" s="300">
        <f>IF(BA34="該当",AR38*AX38,0)</f>
        <v>0</v>
      </c>
      <c r="AM38" s="300"/>
      <c r="AN38" s="300">
        <f t="shared" si="14"/>
        <v>0</v>
      </c>
      <c r="AO38" s="300"/>
      <c r="AP38" s="301">
        <f t="shared" si="15"/>
        <v>0</v>
      </c>
      <c r="AQ38" s="301"/>
      <c r="AR38" s="298"/>
      <c r="AS38" s="299"/>
      <c r="AT38" s="122" t="s">
        <v>30</v>
      </c>
      <c r="AU38" s="122"/>
      <c r="AV38" s="122"/>
      <c r="AW38" s="122" t="s">
        <v>18</v>
      </c>
      <c r="AX38" s="296">
        <v>7000</v>
      </c>
      <c r="AY38" s="296"/>
      <c r="AZ38" s="122" t="s">
        <v>19</v>
      </c>
      <c r="BA38" s="127"/>
      <c r="BB38" s="127"/>
      <c r="BC38" s="128"/>
    </row>
    <row r="39" spans="1:55" ht="12" customHeight="1">
      <c r="A39" s="104"/>
      <c r="B39" s="92"/>
      <c r="C39" s="105"/>
      <c r="D39" s="269" t="s">
        <v>32</v>
      </c>
      <c r="E39" s="269"/>
      <c r="F39" s="269"/>
      <c r="G39" s="269"/>
      <c r="H39" s="269"/>
      <c r="I39" s="269"/>
      <c r="J39" s="224">
        <f>ROUND(SUM(J37:K38)*0.2,0)</f>
        <v>0</v>
      </c>
      <c r="K39" s="224"/>
      <c r="L39" s="225">
        <f t="shared" si="16"/>
        <v>0</v>
      </c>
      <c r="M39" s="225"/>
      <c r="N39" s="226">
        <f t="shared" si="17"/>
        <v>0</v>
      </c>
      <c r="O39" s="226"/>
      <c r="P39" s="97" t="s">
        <v>412</v>
      </c>
      <c r="Q39" s="99"/>
      <c r="R39" s="99"/>
      <c r="S39" s="99"/>
      <c r="T39" s="99"/>
      <c r="U39" s="99"/>
      <c r="V39" s="142"/>
      <c r="W39" s="142"/>
      <c r="X39" s="99"/>
      <c r="Y39" s="99"/>
      <c r="Z39" s="99"/>
      <c r="AA39" s="100"/>
      <c r="AB39" s="110"/>
      <c r="AC39" s="124"/>
      <c r="AD39" s="125"/>
      <c r="AE39" s="125"/>
      <c r="AF39" s="269" t="s">
        <v>32</v>
      </c>
      <c r="AG39" s="269"/>
      <c r="AH39" s="269"/>
      <c r="AI39" s="269"/>
      <c r="AJ39" s="269"/>
      <c r="AK39" s="269"/>
      <c r="AL39" s="224">
        <f>ROUND(SUM(AL36:AM37)*0.2,0)</f>
        <v>0</v>
      </c>
      <c r="AM39" s="224"/>
      <c r="AN39" s="300">
        <f t="shared" si="14"/>
        <v>0</v>
      </c>
      <c r="AO39" s="300"/>
      <c r="AP39" s="301">
        <f t="shared" si="15"/>
        <v>0</v>
      </c>
      <c r="AQ39" s="301"/>
      <c r="AR39" s="130" t="s">
        <v>54</v>
      </c>
      <c r="AS39" s="141"/>
      <c r="AT39" s="127"/>
      <c r="AU39" s="127"/>
      <c r="AV39" s="127"/>
      <c r="AW39" s="127"/>
      <c r="AX39" s="127"/>
      <c r="AY39" s="127"/>
      <c r="AZ39" s="127"/>
      <c r="BA39" s="127"/>
      <c r="BB39" s="127"/>
      <c r="BC39" s="128"/>
    </row>
    <row r="40" spans="1:55" ht="12" customHeight="1">
      <c r="A40" s="106"/>
      <c r="B40" s="98"/>
      <c r="C40" s="94"/>
      <c r="D40" s="311" t="s">
        <v>34</v>
      </c>
      <c r="E40" s="312"/>
      <c r="F40" s="312"/>
      <c r="G40" s="312"/>
      <c r="H40" s="312"/>
      <c r="I40" s="312"/>
      <c r="J40" s="224">
        <f>SUM(J37:K39)</f>
        <v>0</v>
      </c>
      <c r="K40" s="224"/>
      <c r="L40" s="225">
        <f t="shared" si="16"/>
        <v>0</v>
      </c>
      <c r="M40" s="225"/>
      <c r="N40" s="226">
        <f t="shared" si="17"/>
        <v>0</v>
      </c>
      <c r="O40" s="226"/>
      <c r="P40" s="121" t="s">
        <v>35</v>
      </c>
      <c r="Q40" s="95"/>
      <c r="R40" s="95"/>
      <c r="S40" s="95"/>
      <c r="T40" s="95"/>
      <c r="U40" s="95"/>
      <c r="V40" s="95"/>
      <c r="W40" s="95"/>
      <c r="X40" s="95"/>
      <c r="Y40" s="95"/>
      <c r="Z40" s="95"/>
      <c r="AA40" s="96"/>
      <c r="AB40" s="110"/>
      <c r="AC40" s="129"/>
      <c r="AD40" s="130"/>
      <c r="AE40" s="130"/>
      <c r="AF40" s="270" t="s">
        <v>34</v>
      </c>
      <c r="AG40" s="271"/>
      <c r="AH40" s="271"/>
      <c r="AI40" s="271"/>
      <c r="AJ40" s="271"/>
      <c r="AK40" s="272"/>
      <c r="AL40" s="224">
        <f>SUM(AL36:AM39)</f>
        <v>0</v>
      </c>
      <c r="AM40" s="224"/>
      <c r="AN40" s="300">
        <f t="shared" si="14"/>
        <v>0</v>
      </c>
      <c r="AO40" s="300"/>
      <c r="AP40" s="301">
        <f t="shared" si="15"/>
        <v>0</v>
      </c>
      <c r="AQ40" s="301"/>
      <c r="AR40" s="122" t="s">
        <v>35</v>
      </c>
      <c r="AS40" s="122"/>
      <c r="AT40" s="122"/>
      <c r="AU40" s="122"/>
      <c r="AV40" s="122"/>
      <c r="AW40" s="122"/>
      <c r="AX40" s="122"/>
      <c r="AY40" s="122"/>
      <c r="AZ40" s="122"/>
      <c r="BA40" s="122"/>
      <c r="BB40" s="122"/>
      <c r="BC40" s="123"/>
    </row>
    <row r="41" spans="1:55" ht="12" customHeight="1">
      <c r="A41" s="238" t="s">
        <v>38</v>
      </c>
      <c r="B41" s="239"/>
      <c r="C41" s="239"/>
      <c r="D41" s="239"/>
      <c r="E41" s="239"/>
      <c r="F41" s="239"/>
      <c r="G41" s="239"/>
      <c r="H41" s="239"/>
      <c r="I41" s="240"/>
      <c r="J41" s="224">
        <f>ROUND(J40*0.3,0)</f>
        <v>0</v>
      </c>
      <c r="K41" s="224"/>
      <c r="L41" s="225">
        <f t="shared" si="16"/>
        <v>0</v>
      </c>
      <c r="M41" s="225"/>
      <c r="N41" s="226">
        <f t="shared" si="17"/>
        <v>0</v>
      </c>
      <c r="O41" s="226"/>
      <c r="P41" s="93" t="s">
        <v>39</v>
      </c>
      <c r="Q41" s="95"/>
      <c r="R41" s="95"/>
      <c r="S41" s="95"/>
      <c r="T41" s="95"/>
      <c r="U41" s="95"/>
      <c r="V41" s="95"/>
      <c r="W41" s="95"/>
      <c r="X41" s="95"/>
      <c r="Y41" s="95"/>
      <c r="Z41" s="95"/>
      <c r="AA41" s="96"/>
      <c r="AB41" s="110"/>
      <c r="AC41" s="270" t="s">
        <v>38</v>
      </c>
      <c r="AD41" s="271"/>
      <c r="AE41" s="271"/>
      <c r="AF41" s="273"/>
      <c r="AG41" s="273"/>
      <c r="AH41" s="273"/>
      <c r="AI41" s="273"/>
      <c r="AJ41" s="273"/>
      <c r="AK41" s="274"/>
      <c r="AL41" s="224">
        <f>ROUND(AL40*0.3,0)</f>
        <v>0</v>
      </c>
      <c r="AM41" s="224"/>
      <c r="AN41" s="300">
        <f t="shared" si="14"/>
        <v>0</v>
      </c>
      <c r="AO41" s="300"/>
      <c r="AP41" s="301">
        <f t="shared" si="15"/>
        <v>0</v>
      </c>
      <c r="AQ41" s="301"/>
      <c r="AR41" s="96" t="s">
        <v>39</v>
      </c>
      <c r="AS41" s="122"/>
      <c r="AT41" s="122"/>
      <c r="AU41" s="122"/>
      <c r="AV41" s="122"/>
      <c r="AW41" s="122"/>
      <c r="AX41" s="122"/>
      <c r="AY41" s="122"/>
      <c r="AZ41" s="122"/>
      <c r="BA41" s="122"/>
      <c r="BB41" s="122"/>
      <c r="BC41" s="123"/>
    </row>
    <row r="42" spans="1:55" ht="12" customHeight="1">
      <c r="A42" s="241" t="s">
        <v>56</v>
      </c>
      <c r="B42" s="242"/>
      <c r="C42" s="242"/>
      <c r="D42" s="242"/>
      <c r="E42" s="242"/>
      <c r="F42" s="242"/>
      <c r="G42" s="242"/>
      <c r="H42" s="242"/>
      <c r="I42" s="243"/>
      <c r="J42" s="224">
        <f>J40+J41</f>
        <v>0</v>
      </c>
      <c r="K42" s="224"/>
      <c r="L42" s="225">
        <f>J42*0.1</f>
        <v>0</v>
      </c>
      <c r="M42" s="225"/>
      <c r="N42" s="226">
        <f>J42+L42</f>
        <v>0</v>
      </c>
      <c r="O42" s="226"/>
      <c r="P42" s="97"/>
      <c r="Q42" s="95"/>
      <c r="R42" s="95"/>
      <c r="S42" s="95"/>
      <c r="T42" s="95"/>
      <c r="U42" s="95"/>
      <c r="V42" s="95"/>
      <c r="W42" s="95"/>
      <c r="X42" s="95"/>
      <c r="Y42" s="95"/>
      <c r="Z42" s="95"/>
      <c r="AA42" s="96"/>
      <c r="AB42" s="110"/>
      <c r="AC42" s="275" t="s">
        <v>55</v>
      </c>
      <c r="AD42" s="276"/>
      <c r="AE42" s="276"/>
      <c r="AF42" s="276"/>
      <c r="AG42" s="276"/>
      <c r="AH42" s="276"/>
      <c r="AI42" s="276"/>
      <c r="AJ42" s="276"/>
      <c r="AK42" s="277"/>
      <c r="AL42" s="224">
        <f>AL40+AL41</f>
        <v>0</v>
      </c>
      <c r="AM42" s="224"/>
      <c r="AN42" s="300">
        <f t="shared" si="14"/>
        <v>0</v>
      </c>
      <c r="AO42" s="300"/>
      <c r="AP42" s="301">
        <f t="shared" si="15"/>
        <v>0</v>
      </c>
      <c r="AQ42" s="301"/>
      <c r="AR42" s="122"/>
      <c r="AS42" s="122"/>
      <c r="AT42" s="122"/>
      <c r="AU42" s="122"/>
      <c r="AV42" s="122"/>
      <c r="AW42" s="122"/>
      <c r="AX42" s="122"/>
      <c r="AY42" s="122"/>
      <c r="AZ42" s="122"/>
      <c r="BA42" s="122"/>
      <c r="BB42" s="122"/>
      <c r="BC42" s="123"/>
    </row>
    <row r="43" spans="1:55" ht="12" customHeight="1">
      <c r="A43" s="91"/>
      <c r="B43" s="91"/>
      <c r="C43" s="91"/>
      <c r="D43" s="91"/>
      <c r="E43" s="91"/>
      <c r="F43" s="91"/>
      <c r="G43" s="91"/>
      <c r="H43" s="91"/>
      <c r="I43" s="91"/>
      <c r="J43" s="117"/>
      <c r="K43" s="117"/>
      <c r="L43" s="113"/>
      <c r="M43" s="113"/>
      <c r="N43" s="176"/>
      <c r="O43" s="176"/>
      <c r="P43" s="92"/>
      <c r="Q43" s="92"/>
      <c r="R43" s="92"/>
      <c r="S43" s="92"/>
      <c r="T43" s="92"/>
      <c r="U43" s="92"/>
      <c r="V43" s="92"/>
      <c r="W43" s="92"/>
      <c r="X43" s="92"/>
      <c r="Y43" s="92"/>
      <c r="Z43" s="92"/>
      <c r="AA43" s="92"/>
      <c r="AB43" s="110"/>
      <c r="AC43" s="132"/>
      <c r="AD43" s="132"/>
      <c r="AE43" s="132"/>
      <c r="AF43" s="132"/>
      <c r="AG43" s="132"/>
      <c r="AH43" s="132"/>
      <c r="AI43" s="132"/>
      <c r="AJ43" s="132"/>
      <c r="AK43" s="132"/>
      <c r="AL43" s="167"/>
      <c r="AM43" s="167"/>
      <c r="AN43" s="167"/>
      <c r="AO43" s="167"/>
      <c r="AP43" s="167"/>
      <c r="AQ43" s="167"/>
      <c r="AR43" s="125"/>
      <c r="AS43" s="125"/>
      <c r="AT43" s="125"/>
      <c r="AU43" s="125"/>
      <c r="AV43" s="125"/>
      <c r="AW43" s="125"/>
      <c r="AX43" s="125"/>
      <c r="AY43" s="125"/>
      <c r="AZ43" s="125"/>
      <c r="BA43" s="125"/>
      <c r="BB43" s="125"/>
      <c r="BC43" s="125"/>
    </row>
    <row r="44" spans="1:55" ht="12" customHeight="1" thickBot="1">
      <c r="A44" s="91" t="s">
        <v>406</v>
      </c>
      <c r="B44" s="92"/>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110"/>
      <c r="AC44" s="132"/>
      <c r="AD44" s="132"/>
      <c r="AE44" s="132"/>
      <c r="AF44" s="132"/>
      <c r="AG44" s="132"/>
      <c r="AH44" s="132"/>
      <c r="AI44" s="132"/>
      <c r="AJ44" s="132"/>
      <c r="AK44" s="132"/>
      <c r="AL44" s="167"/>
      <c r="AM44" s="167"/>
      <c r="AN44" s="167"/>
      <c r="AO44" s="167"/>
      <c r="AP44" s="167"/>
      <c r="AQ44" s="167"/>
      <c r="AR44" s="125"/>
      <c r="AS44" s="125"/>
      <c r="AT44" s="125"/>
      <c r="AU44" s="125"/>
      <c r="AV44" s="125"/>
      <c r="AW44" s="125"/>
      <c r="AX44" s="125"/>
      <c r="AY44" s="125"/>
      <c r="AZ44" s="125"/>
      <c r="BA44" s="125"/>
      <c r="BB44" s="125"/>
      <c r="BC44" s="125"/>
    </row>
    <row r="45" spans="1:55" ht="12" customHeight="1" thickBot="1">
      <c r="A45" s="340" t="s">
        <v>9</v>
      </c>
      <c r="B45" s="341"/>
      <c r="C45" s="342"/>
      <c r="D45" s="343" t="s">
        <v>10</v>
      </c>
      <c r="E45" s="344"/>
      <c r="F45" s="344"/>
      <c r="G45" s="344"/>
      <c r="H45" s="344"/>
      <c r="I45" s="345"/>
      <c r="J45" s="193" t="s">
        <v>402</v>
      </c>
      <c r="K45" s="195"/>
      <c r="L45" s="193" t="s">
        <v>403</v>
      </c>
      <c r="M45" s="195"/>
      <c r="N45" s="194" t="s">
        <v>11</v>
      </c>
      <c r="O45" s="195"/>
      <c r="P45" s="340" t="s">
        <v>12</v>
      </c>
      <c r="Q45" s="341"/>
      <c r="R45" s="341"/>
      <c r="S45" s="341"/>
      <c r="T45" s="341"/>
      <c r="U45" s="341"/>
      <c r="V45" s="341"/>
      <c r="W45" s="341"/>
      <c r="X45" s="341"/>
      <c r="Y45" s="341"/>
      <c r="Z45" s="341"/>
      <c r="AA45" s="342"/>
      <c r="AB45" s="110"/>
      <c r="AC45" s="132" t="s">
        <v>58</v>
      </c>
      <c r="AD45" s="125"/>
      <c r="AE45" s="125"/>
      <c r="AF45" s="125"/>
      <c r="AG45" s="125"/>
      <c r="AH45" s="125"/>
      <c r="AI45" s="125"/>
      <c r="AJ45" s="125"/>
      <c r="AK45" s="125"/>
      <c r="AL45" s="168"/>
      <c r="AM45" s="168"/>
      <c r="AN45" s="168"/>
      <c r="AO45" s="168"/>
      <c r="AP45" s="168"/>
      <c r="AQ45" s="168"/>
      <c r="AR45" s="125"/>
      <c r="AS45" s="125"/>
      <c r="AT45" s="125"/>
      <c r="AU45" s="125"/>
      <c r="AV45" s="125"/>
      <c r="AW45" s="266" t="str">
        <f>IF(U52="利用する","下記に貸与期間を記載して下さい",IF(U52="非該当","非該当","左記の利用希望を選択してください"))</f>
        <v>左記の利用希望を選択してください</v>
      </c>
      <c r="AX45" s="267"/>
      <c r="AY45" s="267"/>
      <c r="AZ45" s="267"/>
      <c r="BA45" s="267"/>
      <c r="BB45" s="267"/>
      <c r="BC45" s="268"/>
    </row>
    <row r="46" spans="1:55" ht="12" customHeight="1" thickBot="1">
      <c r="A46" s="101" t="s">
        <v>46</v>
      </c>
      <c r="B46" s="92"/>
      <c r="C46" s="105"/>
      <c r="D46" s="335" t="s">
        <v>24</v>
      </c>
      <c r="E46" s="335"/>
      <c r="F46" s="335"/>
      <c r="G46" s="335"/>
      <c r="H46" s="335"/>
      <c r="I46" s="335"/>
      <c r="J46" s="336">
        <f>J38</f>
        <v>0</v>
      </c>
      <c r="K46" s="336"/>
      <c r="L46" s="227">
        <f>J46*0.1</f>
        <v>0</v>
      </c>
      <c r="M46" s="227"/>
      <c r="N46" s="228">
        <f>J46+L46</f>
        <v>0</v>
      </c>
      <c r="O46" s="228"/>
      <c r="P46" s="106" t="s">
        <v>407</v>
      </c>
      <c r="Q46" s="98"/>
      <c r="R46" s="98"/>
      <c r="S46" s="98"/>
      <c r="T46" s="98"/>
      <c r="U46" s="98"/>
      <c r="V46" s="142"/>
      <c r="W46" s="142"/>
      <c r="X46" s="142"/>
      <c r="Y46" s="142"/>
      <c r="Z46" s="142"/>
      <c r="AA46" s="196"/>
      <c r="AB46" s="110"/>
      <c r="AC46" s="322" t="s">
        <v>9</v>
      </c>
      <c r="AD46" s="323"/>
      <c r="AE46" s="324"/>
      <c r="AF46" s="322" t="s">
        <v>10</v>
      </c>
      <c r="AG46" s="323"/>
      <c r="AH46" s="323"/>
      <c r="AI46" s="323"/>
      <c r="AJ46" s="323"/>
      <c r="AK46" s="324"/>
      <c r="AL46" s="193" t="s">
        <v>402</v>
      </c>
      <c r="AM46" s="195"/>
      <c r="AN46" s="194" t="s">
        <v>403</v>
      </c>
      <c r="AO46" s="194"/>
      <c r="AP46" s="193" t="s">
        <v>11</v>
      </c>
      <c r="AQ46" s="195"/>
      <c r="AR46" s="323" t="s">
        <v>12</v>
      </c>
      <c r="AS46" s="323"/>
      <c r="AT46" s="323"/>
      <c r="AU46" s="325"/>
      <c r="AV46" s="325"/>
      <c r="AW46" s="326"/>
      <c r="AX46" s="326"/>
      <c r="AY46" s="326"/>
      <c r="AZ46" s="326"/>
      <c r="BA46" s="326"/>
      <c r="BB46" s="326"/>
      <c r="BC46" s="327"/>
    </row>
    <row r="47" spans="1:55" ht="12" customHeight="1" thickBot="1">
      <c r="A47" s="104"/>
      <c r="B47" s="92"/>
      <c r="C47" s="105"/>
      <c r="D47" s="269" t="s">
        <v>32</v>
      </c>
      <c r="E47" s="269"/>
      <c r="F47" s="269"/>
      <c r="G47" s="269"/>
      <c r="H47" s="269"/>
      <c r="I47" s="269"/>
      <c r="J47" s="224">
        <f>ROUND(SUM(J46:K46)*0.2,0)</f>
        <v>0</v>
      </c>
      <c r="K47" s="224"/>
      <c r="L47" s="225">
        <f>J47*0.1</f>
        <v>0</v>
      </c>
      <c r="M47" s="225"/>
      <c r="N47" s="226">
        <f>J47+L47</f>
        <v>0</v>
      </c>
      <c r="O47" s="226"/>
      <c r="P47" s="97" t="s">
        <v>410</v>
      </c>
      <c r="Q47" s="99"/>
      <c r="R47" s="99"/>
      <c r="S47" s="99"/>
      <c r="T47" s="99"/>
      <c r="U47" s="99"/>
      <c r="V47" s="142"/>
      <c r="W47" s="142"/>
      <c r="X47" s="99"/>
      <c r="Y47" s="99"/>
      <c r="Z47" s="99"/>
      <c r="AA47" s="100"/>
      <c r="AB47" s="110"/>
      <c r="AC47" s="118" t="s">
        <v>13</v>
      </c>
      <c r="AD47" s="119"/>
      <c r="AE47" s="120"/>
      <c r="AF47" s="316" t="s">
        <v>400</v>
      </c>
      <c r="AG47" s="316"/>
      <c r="AH47" s="316"/>
      <c r="AI47" s="316"/>
      <c r="AJ47" s="316"/>
      <c r="AK47" s="316"/>
      <c r="AL47" s="300">
        <f>IF(U52="利用する",AU47*AY47,0)</f>
        <v>0</v>
      </c>
      <c r="AM47" s="300"/>
      <c r="AN47" s="300">
        <f t="shared" ref="AN47:AN52" si="18">AL47*0.1</f>
        <v>0</v>
      </c>
      <c r="AO47" s="300"/>
      <c r="AP47" s="301">
        <f t="shared" ref="AP47:AP52" si="19">AL47+AN47</f>
        <v>0</v>
      </c>
      <c r="AQ47" s="301"/>
      <c r="AR47" s="134" t="s">
        <v>60</v>
      </c>
      <c r="AS47" s="134"/>
      <c r="AT47" s="134"/>
      <c r="AU47" s="328"/>
      <c r="AV47" s="329"/>
      <c r="AW47" s="134" t="s">
        <v>61</v>
      </c>
      <c r="AX47" s="122" t="s">
        <v>18</v>
      </c>
      <c r="AY47" s="296">
        <v>1000</v>
      </c>
      <c r="AZ47" s="296"/>
      <c r="BA47" s="127" t="s">
        <v>19</v>
      </c>
      <c r="BB47" s="127"/>
      <c r="BC47" s="128"/>
    </row>
    <row r="48" spans="1:55" ht="12" customHeight="1">
      <c r="A48" s="106"/>
      <c r="B48" s="98"/>
      <c r="C48" s="94"/>
      <c r="D48" s="311" t="s">
        <v>34</v>
      </c>
      <c r="E48" s="312"/>
      <c r="F48" s="312"/>
      <c r="G48" s="312"/>
      <c r="H48" s="312"/>
      <c r="I48" s="312"/>
      <c r="J48" s="224">
        <f>SUM(J46:K47)</f>
        <v>0</v>
      </c>
      <c r="K48" s="224"/>
      <c r="L48" s="225">
        <f>J48*0.1</f>
        <v>0</v>
      </c>
      <c r="M48" s="225"/>
      <c r="N48" s="226">
        <f>J48+L48</f>
        <v>0</v>
      </c>
      <c r="O48" s="226"/>
      <c r="P48" s="121" t="s">
        <v>35</v>
      </c>
      <c r="Q48" s="95"/>
      <c r="R48" s="95"/>
      <c r="S48" s="95"/>
      <c r="T48" s="95"/>
      <c r="U48" s="95"/>
      <c r="V48" s="95"/>
      <c r="W48" s="95"/>
      <c r="X48" s="95"/>
      <c r="Y48" s="95"/>
      <c r="Z48" s="95"/>
      <c r="AA48" s="96"/>
      <c r="AB48" s="110"/>
      <c r="AC48" s="124"/>
      <c r="AD48" s="125"/>
      <c r="AE48" s="126"/>
      <c r="AF48" s="319" t="s">
        <v>399</v>
      </c>
      <c r="AG48" s="319"/>
      <c r="AH48" s="319"/>
      <c r="AI48" s="319"/>
      <c r="AJ48" s="319"/>
      <c r="AK48" s="319"/>
      <c r="AL48" s="300">
        <f>AL47</f>
        <v>0</v>
      </c>
      <c r="AM48" s="300"/>
      <c r="AN48" s="300">
        <f t="shared" si="18"/>
        <v>0</v>
      </c>
      <c r="AO48" s="300"/>
      <c r="AP48" s="301">
        <f t="shared" si="19"/>
        <v>0</v>
      </c>
      <c r="AQ48" s="301"/>
      <c r="AR48" s="121" t="s">
        <v>63</v>
      </c>
      <c r="AS48" s="122"/>
      <c r="AT48" s="122"/>
      <c r="AU48" s="130"/>
      <c r="AV48" s="130"/>
      <c r="AW48" s="122"/>
      <c r="AX48" s="122"/>
      <c r="AY48" s="122"/>
      <c r="AZ48" s="122"/>
      <c r="BA48" s="122"/>
      <c r="BB48" s="122"/>
      <c r="BC48" s="123"/>
    </row>
    <row r="49" spans="1:57" ht="12" customHeight="1">
      <c r="A49" s="238" t="s">
        <v>38</v>
      </c>
      <c r="B49" s="239"/>
      <c r="C49" s="239"/>
      <c r="D49" s="239"/>
      <c r="E49" s="239"/>
      <c r="F49" s="239"/>
      <c r="G49" s="239"/>
      <c r="H49" s="239"/>
      <c r="I49" s="240"/>
      <c r="J49" s="224">
        <f>ROUND(J48*0.3,0)</f>
        <v>0</v>
      </c>
      <c r="K49" s="224"/>
      <c r="L49" s="225">
        <f>J49*0.1</f>
        <v>0</v>
      </c>
      <c r="M49" s="225"/>
      <c r="N49" s="226">
        <f>J49+L49</f>
        <v>0</v>
      </c>
      <c r="O49" s="226"/>
      <c r="P49" s="93" t="s">
        <v>39</v>
      </c>
      <c r="Q49" s="95"/>
      <c r="R49" s="95"/>
      <c r="S49" s="95"/>
      <c r="T49" s="95"/>
      <c r="U49" s="95"/>
      <c r="V49" s="95"/>
      <c r="W49" s="95"/>
      <c r="X49" s="95"/>
      <c r="Y49" s="95"/>
      <c r="Z49" s="95"/>
      <c r="AA49" s="96"/>
      <c r="AB49" s="110"/>
      <c r="AC49" s="124"/>
      <c r="AD49" s="125"/>
      <c r="AE49" s="126"/>
      <c r="AF49" s="269" t="s">
        <v>32</v>
      </c>
      <c r="AG49" s="269"/>
      <c r="AH49" s="269"/>
      <c r="AI49" s="269"/>
      <c r="AJ49" s="269"/>
      <c r="AK49" s="269"/>
      <c r="AL49" s="300">
        <f>ROUND(SUM(AL47:AM48)*0.2,0)</f>
        <v>0</v>
      </c>
      <c r="AM49" s="300"/>
      <c r="AN49" s="300">
        <f t="shared" si="18"/>
        <v>0</v>
      </c>
      <c r="AO49" s="300"/>
      <c r="AP49" s="301">
        <f t="shared" si="19"/>
        <v>0</v>
      </c>
      <c r="AQ49" s="301"/>
      <c r="AR49" s="97" t="s">
        <v>418</v>
      </c>
      <c r="AS49" s="127"/>
      <c r="AT49" s="127"/>
      <c r="AU49" s="127"/>
      <c r="AV49" s="127"/>
      <c r="AW49" s="127"/>
      <c r="AX49" s="127"/>
      <c r="AY49" s="127"/>
      <c r="AZ49" s="127"/>
      <c r="BA49" s="127"/>
      <c r="BB49" s="127"/>
      <c r="BC49" s="128"/>
    </row>
    <row r="50" spans="1:57" ht="12" customHeight="1">
      <c r="A50" s="241" t="s">
        <v>419</v>
      </c>
      <c r="B50" s="242"/>
      <c r="C50" s="242"/>
      <c r="D50" s="242"/>
      <c r="E50" s="242"/>
      <c r="F50" s="242"/>
      <c r="G50" s="242"/>
      <c r="H50" s="242"/>
      <c r="I50" s="243"/>
      <c r="J50" s="224">
        <f>J48+J49</f>
        <v>0</v>
      </c>
      <c r="K50" s="224"/>
      <c r="L50" s="225">
        <f>J50*0.1</f>
        <v>0</v>
      </c>
      <c r="M50" s="225"/>
      <c r="N50" s="226">
        <f>J50+L50</f>
        <v>0</v>
      </c>
      <c r="O50" s="226"/>
      <c r="P50" s="97"/>
      <c r="Q50" s="95"/>
      <c r="R50" s="95"/>
      <c r="S50" s="95"/>
      <c r="T50" s="95"/>
      <c r="U50" s="95"/>
      <c r="V50" s="95"/>
      <c r="W50" s="95"/>
      <c r="X50" s="95"/>
      <c r="Y50" s="95"/>
      <c r="Z50" s="95"/>
      <c r="AA50" s="96"/>
      <c r="AB50" s="110"/>
      <c r="AC50" s="129"/>
      <c r="AD50" s="130"/>
      <c r="AE50" s="131"/>
      <c r="AF50" s="316" t="s">
        <v>34</v>
      </c>
      <c r="AG50" s="316"/>
      <c r="AH50" s="316"/>
      <c r="AI50" s="316"/>
      <c r="AJ50" s="316"/>
      <c r="AK50" s="316"/>
      <c r="AL50" s="300">
        <f>SUM(AL47:AM49)</f>
        <v>0</v>
      </c>
      <c r="AM50" s="300"/>
      <c r="AN50" s="300">
        <f t="shared" si="18"/>
        <v>0</v>
      </c>
      <c r="AO50" s="300"/>
      <c r="AP50" s="301">
        <f t="shared" si="19"/>
        <v>0</v>
      </c>
      <c r="AQ50" s="301"/>
      <c r="AR50" s="121" t="s">
        <v>35</v>
      </c>
      <c r="AS50" s="122"/>
      <c r="AT50" s="122"/>
      <c r="AU50" s="122"/>
      <c r="AV50" s="122"/>
      <c r="AW50" s="122"/>
      <c r="AX50" s="122"/>
      <c r="AY50" s="122"/>
      <c r="AZ50" s="122"/>
      <c r="BA50" s="122"/>
      <c r="BB50" s="122"/>
      <c r="BC50" s="123"/>
    </row>
    <row r="51" spans="1:57" ht="12.65" customHeight="1" thickBot="1">
      <c r="A51" s="91"/>
      <c r="B51" s="91"/>
      <c r="C51" s="91"/>
      <c r="D51" s="91"/>
      <c r="E51" s="91"/>
      <c r="F51" s="91"/>
      <c r="G51" s="91"/>
      <c r="H51" s="91"/>
      <c r="I51" s="91"/>
      <c r="J51" s="117"/>
      <c r="K51" s="117"/>
      <c r="L51" s="113"/>
      <c r="M51" s="113"/>
      <c r="N51" s="176"/>
      <c r="O51" s="176"/>
      <c r="P51" s="92"/>
      <c r="Q51" s="92"/>
      <c r="R51" s="92"/>
      <c r="S51" s="92"/>
      <c r="T51" s="92"/>
      <c r="U51" s="92"/>
      <c r="V51" s="92"/>
      <c r="W51" s="92"/>
      <c r="X51" s="92"/>
      <c r="Y51" s="92"/>
      <c r="Z51" s="92"/>
      <c r="AA51" s="92"/>
      <c r="AB51" s="110"/>
      <c r="AC51" s="270" t="s">
        <v>38</v>
      </c>
      <c r="AD51" s="271"/>
      <c r="AE51" s="271"/>
      <c r="AF51" s="271"/>
      <c r="AG51" s="271"/>
      <c r="AH51" s="271"/>
      <c r="AI51" s="271"/>
      <c r="AJ51" s="271"/>
      <c r="AK51" s="272"/>
      <c r="AL51" s="300">
        <f>ROUND(AL50*0.3,0)</f>
        <v>0</v>
      </c>
      <c r="AM51" s="300"/>
      <c r="AN51" s="300">
        <f t="shared" si="18"/>
        <v>0</v>
      </c>
      <c r="AO51" s="300"/>
      <c r="AP51" s="301">
        <f t="shared" si="19"/>
        <v>0</v>
      </c>
      <c r="AQ51" s="301"/>
      <c r="AR51" s="93" t="s">
        <v>39</v>
      </c>
      <c r="AS51" s="122"/>
      <c r="AT51" s="122"/>
      <c r="AU51" s="122"/>
      <c r="AV51" s="122"/>
      <c r="AW51" s="122"/>
      <c r="AX51" s="122"/>
      <c r="AY51" s="122"/>
      <c r="AZ51" s="122"/>
      <c r="BA51" s="122"/>
      <c r="BB51" s="122"/>
      <c r="BC51" s="123"/>
    </row>
    <row r="52" spans="1:57" ht="12.9" customHeight="1" thickBot="1">
      <c r="A52" s="91" t="s">
        <v>57</v>
      </c>
      <c r="B52" s="92"/>
      <c r="C52" s="92"/>
      <c r="D52" s="92"/>
      <c r="E52" s="92"/>
      <c r="F52" s="92"/>
      <c r="G52" s="92"/>
      <c r="H52" s="92"/>
      <c r="I52" s="92"/>
      <c r="J52" s="92"/>
      <c r="K52" s="92"/>
      <c r="L52" s="92"/>
      <c r="M52" s="92"/>
      <c r="N52" s="92"/>
      <c r="O52" s="92"/>
      <c r="P52" s="92"/>
      <c r="Q52" s="92"/>
      <c r="R52" s="92"/>
      <c r="S52" s="92"/>
      <c r="T52" s="92"/>
      <c r="U52" s="305" t="s">
        <v>413</v>
      </c>
      <c r="V52" s="306"/>
      <c r="W52" s="306"/>
      <c r="X52" s="306"/>
      <c r="Y52" s="306"/>
      <c r="Z52" s="306"/>
      <c r="AA52" s="307"/>
      <c r="AB52" s="110"/>
      <c r="AC52" s="275" t="s">
        <v>65</v>
      </c>
      <c r="AD52" s="276"/>
      <c r="AE52" s="276"/>
      <c r="AF52" s="276"/>
      <c r="AG52" s="276"/>
      <c r="AH52" s="276"/>
      <c r="AI52" s="276"/>
      <c r="AJ52" s="276"/>
      <c r="AK52" s="277"/>
      <c r="AL52" s="300">
        <f>AL50+AL51</f>
        <v>0</v>
      </c>
      <c r="AM52" s="300"/>
      <c r="AN52" s="300">
        <f t="shared" si="18"/>
        <v>0</v>
      </c>
      <c r="AO52" s="300"/>
      <c r="AP52" s="301">
        <f t="shared" si="19"/>
        <v>0</v>
      </c>
      <c r="AQ52" s="301"/>
      <c r="AR52" s="121"/>
      <c r="AS52" s="122"/>
      <c r="AT52" s="122"/>
      <c r="AU52" s="122"/>
      <c r="AV52" s="122"/>
      <c r="AW52" s="122"/>
      <c r="AX52" s="122"/>
      <c r="AY52" s="122"/>
      <c r="AZ52" s="122"/>
      <c r="BA52" s="122"/>
      <c r="BB52" s="122"/>
      <c r="BC52" s="123"/>
    </row>
    <row r="53" spans="1:57" ht="14.15" customHeight="1">
      <c r="A53" s="302" t="s">
        <v>9</v>
      </c>
      <c r="B53" s="303"/>
      <c r="C53" s="304"/>
      <c r="D53" s="302" t="s">
        <v>10</v>
      </c>
      <c r="E53" s="303"/>
      <c r="F53" s="303"/>
      <c r="G53" s="303"/>
      <c r="H53" s="303"/>
      <c r="I53" s="304"/>
      <c r="J53" s="160" t="s">
        <v>402</v>
      </c>
      <c r="K53" s="162"/>
      <c r="L53" s="160" t="s">
        <v>403</v>
      </c>
      <c r="M53" s="162"/>
      <c r="N53" s="161" t="s">
        <v>11</v>
      </c>
      <c r="O53" s="162"/>
      <c r="P53" s="303" t="s">
        <v>12</v>
      </c>
      <c r="Q53" s="303"/>
      <c r="R53" s="303"/>
      <c r="S53" s="303"/>
      <c r="T53" s="303"/>
      <c r="U53" s="317"/>
      <c r="V53" s="317"/>
      <c r="W53" s="317"/>
      <c r="X53" s="317"/>
      <c r="Y53" s="317"/>
      <c r="Z53" s="317"/>
      <c r="AA53" s="318"/>
      <c r="AB53" s="110"/>
      <c r="AC53" s="88"/>
      <c r="AD53" s="88"/>
      <c r="AE53" s="88"/>
      <c r="AF53" s="88"/>
      <c r="AG53" s="88"/>
      <c r="AH53" s="88"/>
      <c r="AI53" s="88"/>
      <c r="AJ53" s="88"/>
      <c r="AK53" s="88"/>
      <c r="AL53" s="169"/>
      <c r="AM53" s="169"/>
      <c r="AN53" s="169"/>
      <c r="AO53" s="169"/>
      <c r="AP53" s="169"/>
      <c r="AQ53" s="169"/>
      <c r="AR53" s="88"/>
      <c r="AS53" s="88"/>
      <c r="AT53" s="88"/>
      <c r="AU53" s="88"/>
      <c r="AV53" s="88"/>
      <c r="AW53" s="88"/>
      <c r="AX53" s="88"/>
      <c r="AY53" s="88"/>
      <c r="AZ53" s="88"/>
      <c r="BA53" s="88"/>
      <c r="BB53" s="88"/>
      <c r="BC53" s="88"/>
      <c r="BE53" s="84"/>
    </row>
    <row r="54" spans="1:57" ht="12" customHeight="1" thickBot="1">
      <c r="A54" s="101" t="s">
        <v>13</v>
      </c>
      <c r="B54" s="102"/>
      <c r="C54" s="103"/>
      <c r="D54" s="312" t="s">
        <v>400</v>
      </c>
      <c r="E54" s="312"/>
      <c r="F54" s="312"/>
      <c r="G54" s="312"/>
      <c r="H54" s="312"/>
      <c r="I54" s="312"/>
      <c r="J54" s="224">
        <f>IF(U52="利用する",100000,0)</f>
        <v>0</v>
      </c>
      <c r="K54" s="224"/>
      <c r="L54" s="224">
        <f>J54*0.1</f>
        <v>0</v>
      </c>
      <c r="M54" s="224"/>
      <c r="N54" s="245">
        <f>J54+L54</f>
        <v>0</v>
      </c>
      <c r="O54" s="245"/>
      <c r="P54" s="93" t="s">
        <v>59</v>
      </c>
      <c r="Q54" s="93"/>
      <c r="R54" s="95"/>
      <c r="S54" s="95"/>
      <c r="T54" s="95"/>
      <c r="U54" s="95"/>
      <c r="V54" s="95"/>
      <c r="W54" s="95"/>
      <c r="X54" s="95"/>
      <c r="Y54" s="95"/>
      <c r="Z54" s="95"/>
      <c r="AA54" s="96"/>
      <c r="AB54" s="110"/>
      <c r="AC54" s="146" t="s">
        <v>67</v>
      </c>
      <c r="AD54" s="153"/>
      <c r="AE54" s="154"/>
      <c r="AF54" s="148" t="s">
        <v>411</v>
      </c>
      <c r="AG54" s="146"/>
      <c r="AH54" s="146"/>
      <c r="AI54" s="146"/>
      <c r="AJ54" s="146"/>
      <c r="AK54" s="111"/>
      <c r="AL54" s="170"/>
      <c r="AM54" s="170"/>
      <c r="AN54" s="170"/>
      <c r="AO54" s="171"/>
      <c r="AP54" s="171"/>
      <c r="AQ54" s="171"/>
    </row>
    <row r="55" spans="1:57" ht="12" customHeight="1" thickBot="1">
      <c r="A55" s="104"/>
      <c r="B55" s="92"/>
      <c r="C55" s="105"/>
      <c r="D55" s="269" t="s">
        <v>32</v>
      </c>
      <c r="E55" s="269"/>
      <c r="F55" s="269"/>
      <c r="G55" s="269"/>
      <c r="H55" s="269"/>
      <c r="I55" s="269"/>
      <c r="J55" s="224">
        <f>ROUND(SUM(J54)*0.2,0)</f>
        <v>0</v>
      </c>
      <c r="K55" s="224"/>
      <c r="L55" s="224">
        <f>J55*0.1</f>
        <v>0</v>
      </c>
      <c r="M55" s="224"/>
      <c r="N55" s="245">
        <f>J55+L55</f>
        <v>0</v>
      </c>
      <c r="O55" s="245"/>
      <c r="P55" s="97" t="s">
        <v>62</v>
      </c>
      <c r="Q55" s="99"/>
      <c r="R55" s="99"/>
      <c r="S55" s="99"/>
      <c r="T55" s="99"/>
      <c r="U55" s="99"/>
      <c r="V55" s="99"/>
      <c r="W55" s="99"/>
      <c r="X55" s="99"/>
      <c r="Y55" s="99"/>
      <c r="Z55" s="99"/>
      <c r="AA55" s="100"/>
      <c r="AB55" s="110"/>
      <c r="AC55" s="146" t="s">
        <v>67</v>
      </c>
      <c r="AD55" s="145"/>
      <c r="AE55" s="147"/>
      <c r="AF55" s="148" t="s">
        <v>72</v>
      </c>
      <c r="AG55" s="146"/>
      <c r="AH55" s="146"/>
      <c r="AI55" s="146"/>
      <c r="AJ55" s="146"/>
      <c r="AK55" s="111"/>
      <c r="AL55" s="170"/>
      <c r="AM55" s="170"/>
      <c r="AN55" s="170"/>
      <c r="AO55" s="171"/>
      <c r="AP55" s="171"/>
      <c r="AQ55" s="171"/>
    </row>
    <row r="56" spans="1:57" ht="11.4" customHeight="1">
      <c r="A56" s="106"/>
      <c r="B56" s="98"/>
      <c r="C56" s="94"/>
      <c r="D56" s="312" t="s">
        <v>34</v>
      </c>
      <c r="E56" s="312"/>
      <c r="F56" s="312"/>
      <c r="G56" s="312"/>
      <c r="H56" s="312"/>
      <c r="I56" s="312"/>
      <c r="J56" s="224">
        <f>SUM(J54:K55)</f>
        <v>0</v>
      </c>
      <c r="K56" s="224"/>
      <c r="L56" s="224">
        <f>J56*0.1</f>
        <v>0</v>
      </c>
      <c r="M56" s="224"/>
      <c r="N56" s="245">
        <f>J56+L56</f>
        <v>0</v>
      </c>
      <c r="O56" s="245"/>
      <c r="P56" s="121" t="s">
        <v>35</v>
      </c>
      <c r="Q56" s="95"/>
      <c r="R56" s="95"/>
      <c r="S56" s="95"/>
      <c r="T56" s="95"/>
      <c r="U56" s="95"/>
      <c r="V56" s="95"/>
      <c r="W56" s="95"/>
      <c r="X56" s="95"/>
      <c r="Y56" s="95"/>
      <c r="Z56" s="95"/>
      <c r="AA56" s="96"/>
      <c r="AB56" s="110"/>
      <c r="AC56" s="234" t="str">
        <f>IF(AO5="SMOCRC","■SMOCRCが担当。⑩CRC経費は不要、⑦治験運営経費は院内CRCが担当した金額に0.45を乗じた額へ変更済","")</f>
        <v/>
      </c>
      <c r="AD56" s="234"/>
      <c r="AE56" s="234"/>
      <c r="AF56" s="234"/>
      <c r="AG56" s="234"/>
      <c r="AH56" s="234"/>
      <c r="AI56" s="234"/>
      <c r="AJ56" s="234"/>
      <c r="AK56" s="234"/>
      <c r="AL56" s="234"/>
      <c r="AM56" s="234"/>
      <c r="AN56" s="234"/>
      <c r="AO56" s="234"/>
      <c r="AP56" s="234"/>
      <c r="AQ56" s="234"/>
      <c r="AR56" s="234"/>
      <c r="AS56" s="234"/>
      <c r="AT56" s="234"/>
      <c r="AU56" s="234"/>
      <c r="AV56" s="234"/>
      <c r="AW56" s="234"/>
      <c r="AX56" s="234"/>
      <c r="AY56" s="234"/>
      <c r="AZ56" s="234"/>
      <c r="BA56" s="234"/>
      <c r="BB56" s="234"/>
      <c r="BC56" s="234"/>
    </row>
    <row r="57" spans="1:57" s="85" customFormat="1" ht="12.9" customHeight="1">
      <c r="A57" s="238" t="s">
        <v>38</v>
      </c>
      <c r="B57" s="239"/>
      <c r="C57" s="239"/>
      <c r="D57" s="239"/>
      <c r="E57" s="239"/>
      <c r="F57" s="239"/>
      <c r="G57" s="239"/>
      <c r="H57" s="239"/>
      <c r="I57" s="240"/>
      <c r="J57" s="224">
        <f>ROUND(J56*0.3,0)</f>
        <v>0</v>
      </c>
      <c r="K57" s="224"/>
      <c r="L57" s="224">
        <f>J57*0.1</f>
        <v>0</v>
      </c>
      <c r="M57" s="224"/>
      <c r="N57" s="245">
        <f>J57+L57</f>
        <v>0</v>
      </c>
      <c r="O57" s="245"/>
      <c r="P57" s="93" t="s">
        <v>39</v>
      </c>
      <c r="Q57" s="95"/>
      <c r="R57" s="95"/>
      <c r="S57" s="95"/>
      <c r="T57" s="95"/>
      <c r="U57" s="95"/>
      <c r="V57" s="95"/>
      <c r="W57" s="95"/>
      <c r="X57" s="95"/>
      <c r="Y57" s="95"/>
      <c r="Z57" s="95"/>
      <c r="AA57" s="96"/>
      <c r="AB57" s="110"/>
      <c r="AC57" s="234"/>
      <c r="AD57" s="234"/>
      <c r="AE57" s="234"/>
      <c r="AF57" s="234"/>
      <c r="AG57" s="234"/>
      <c r="AH57" s="234"/>
      <c r="AI57" s="234"/>
      <c r="AJ57" s="234"/>
      <c r="AK57" s="234"/>
      <c r="AL57" s="234"/>
      <c r="AM57" s="234"/>
      <c r="AN57" s="234"/>
      <c r="AO57" s="234"/>
      <c r="AP57" s="234"/>
      <c r="AQ57" s="234"/>
      <c r="AR57" s="234"/>
      <c r="AS57" s="234"/>
      <c r="AT57" s="234"/>
      <c r="AU57" s="234"/>
      <c r="AV57" s="234"/>
      <c r="AW57" s="234"/>
      <c r="AX57" s="234"/>
      <c r="AY57" s="234"/>
      <c r="AZ57" s="234"/>
      <c r="BA57" s="234"/>
      <c r="BB57" s="234"/>
      <c r="BC57" s="234"/>
    </row>
    <row r="58" spans="1:57" s="83" customFormat="1" ht="13.5" customHeight="1">
      <c r="A58" s="241" t="s">
        <v>64</v>
      </c>
      <c r="B58" s="242"/>
      <c r="C58" s="242"/>
      <c r="D58" s="242"/>
      <c r="E58" s="242"/>
      <c r="F58" s="242"/>
      <c r="G58" s="242"/>
      <c r="H58" s="242"/>
      <c r="I58" s="243"/>
      <c r="J58" s="224">
        <f>J56+J57</f>
        <v>0</v>
      </c>
      <c r="K58" s="224"/>
      <c r="L58" s="224">
        <f>J58*0.1</f>
        <v>0</v>
      </c>
      <c r="M58" s="224"/>
      <c r="N58" s="245">
        <f>J58+L58</f>
        <v>0</v>
      </c>
      <c r="O58" s="245"/>
      <c r="P58" s="97"/>
      <c r="Q58" s="95"/>
      <c r="R58" s="95"/>
      <c r="S58" s="95"/>
      <c r="T58" s="95"/>
      <c r="U58" s="95"/>
      <c r="V58" s="95"/>
      <c r="W58" s="95"/>
      <c r="X58" s="95"/>
      <c r="Y58" s="95"/>
      <c r="Z58" s="95"/>
      <c r="AA58" s="96"/>
      <c r="AB58" s="110"/>
      <c r="AC58" s="234" t="str">
        <f>IF(AO5="SMOCRC＋SMO事務局","■SMOCRC及びSMO事務局が担当。⑩CRC経費は不要、⑦治験運営経費は両方を院内が担当した金額に0.25を乗じた額へ変更済","")</f>
        <v/>
      </c>
      <c r="AD58" s="234"/>
      <c r="AE58" s="234"/>
      <c r="AF58" s="234"/>
      <c r="AG58" s="234"/>
      <c r="AH58" s="234"/>
      <c r="AI58" s="234"/>
      <c r="AJ58" s="234"/>
      <c r="AK58" s="234"/>
      <c r="AL58" s="234"/>
      <c r="AM58" s="234"/>
      <c r="AN58" s="234"/>
      <c r="AO58" s="234"/>
      <c r="AP58" s="234"/>
      <c r="AQ58" s="234"/>
      <c r="AR58" s="234"/>
      <c r="AS58" s="234"/>
      <c r="AT58" s="234"/>
      <c r="AU58" s="234"/>
      <c r="AV58" s="234"/>
      <c r="AW58" s="234"/>
      <c r="AX58" s="234"/>
      <c r="AY58" s="234"/>
      <c r="AZ58" s="234"/>
      <c r="BA58" s="234"/>
      <c r="BB58" s="234"/>
      <c r="BC58" s="234"/>
    </row>
    <row r="59" spans="1:57" ht="8.4" customHeight="1">
      <c r="A59" s="92"/>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110"/>
      <c r="AC59" s="234"/>
      <c r="AD59" s="234"/>
      <c r="AE59" s="234"/>
      <c r="AF59" s="234"/>
      <c r="AG59" s="234"/>
      <c r="AH59" s="234"/>
      <c r="AI59" s="234"/>
      <c r="AJ59" s="234"/>
      <c r="AK59" s="234"/>
      <c r="AL59" s="234"/>
      <c r="AM59" s="234"/>
      <c r="AN59" s="234"/>
      <c r="AO59" s="234"/>
      <c r="AP59" s="234"/>
      <c r="AQ59" s="234"/>
      <c r="AR59" s="234"/>
      <c r="AS59" s="234"/>
      <c r="AT59" s="234"/>
      <c r="AU59" s="234"/>
      <c r="AV59" s="234"/>
      <c r="AW59" s="234"/>
      <c r="AX59" s="234"/>
      <c r="AY59" s="234"/>
      <c r="AZ59" s="234"/>
      <c r="BA59" s="234"/>
      <c r="BB59" s="234"/>
      <c r="BC59" s="234"/>
    </row>
    <row r="60" spans="1:57" ht="7.25" customHeight="1">
      <c r="A60" s="135"/>
      <c r="B60" s="92"/>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139"/>
      <c r="AC60" s="144"/>
      <c r="AD60" s="144"/>
      <c r="AE60" s="144"/>
      <c r="AF60" s="144"/>
      <c r="AG60" s="144"/>
      <c r="AH60" s="144"/>
      <c r="AI60" s="144"/>
      <c r="AJ60" s="144"/>
      <c r="AK60" s="144"/>
      <c r="AL60" s="172"/>
      <c r="AM60" s="172"/>
      <c r="AN60" s="172"/>
      <c r="AO60" s="172"/>
      <c r="AP60" s="172"/>
      <c r="AQ60" s="172"/>
      <c r="AR60" s="83"/>
      <c r="AS60" s="83"/>
      <c r="AT60" s="83"/>
      <c r="AU60" s="83"/>
      <c r="AV60" s="83"/>
      <c r="AW60" s="83"/>
      <c r="AX60" s="83"/>
      <c r="AY60" s="83"/>
      <c r="AZ60" s="83"/>
      <c r="BA60" s="83"/>
      <c r="BB60" s="83"/>
      <c r="BC60" s="83"/>
    </row>
    <row r="61" spans="1:57" s="180" customFormat="1" ht="13.25" customHeight="1">
      <c r="A61" s="179" t="s">
        <v>66</v>
      </c>
      <c r="B61" s="144"/>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3"/>
      <c r="AC61" s="179" t="s">
        <v>77</v>
      </c>
      <c r="AD61" s="179"/>
      <c r="AE61" s="179"/>
      <c r="AF61" s="179"/>
      <c r="AG61" s="179"/>
      <c r="AH61" s="179"/>
      <c r="AI61" s="179"/>
      <c r="AJ61" s="179"/>
      <c r="AK61" s="179"/>
      <c r="AL61" s="179"/>
      <c r="AM61" s="179"/>
      <c r="AN61" s="179"/>
      <c r="AO61" s="179"/>
      <c r="AP61" s="179"/>
      <c r="AQ61" s="179"/>
      <c r="AR61" s="179"/>
      <c r="AS61" s="179"/>
      <c r="AT61" s="179"/>
      <c r="AU61" s="179"/>
      <c r="AV61" s="83"/>
      <c r="AW61" s="83"/>
      <c r="AX61" s="83"/>
      <c r="AY61" s="83"/>
      <c r="AZ61" s="83"/>
      <c r="BA61" s="83"/>
      <c r="BB61" s="83"/>
      <c r="BC61" s="83"/>
    </row>
    <row r="62" spans="1:57" s="182" customFormat="1" ht="12.9" customHeight="1" thickBot="1">
      <c r="A62" s="144"/>
      <c r="B62" s="144"/>
      <c r="C62" s="144" t="s">
        <v>68</v>
      </c>
      <c r="D62" s="144"/>
      <c r="E62" s="144"/>
      <c r="F62" s="144"/>
      <c r="G62" s="144"/>
      <c r="H62" s="144"/>
      <c r="I62" s="144" t="s">
        <v>69</v>
      </c>
      <c r="J62" s="144"/>
      <c r="K62" s="144"/>
      <c r="L62" s="144"/>
      <c r="M62" s="144"/>
      <c r="N62" s="144"/>
      <c r="O62" s="144" t="s">
        <v>70</v>
      </c>
      <c r="P62" s="144"/>
      <c r="Q62" s="144"/>
      <c r="R62" s="144"/>
      <c r="S62" s="144"/>
      <c r="T62" s="144"/>
      <c r="U62" s="144"/>
      <c r="V62" s="143" t="s">
        <v>71</v>
      </c>
      <c r="W62" s="144"/>
      <c r="X62" s="144"/>
      <c r="Y62" s="144"/>
      <c r="Z62" s="144"/>
      <c r="AA62" s="144"/>
      <c r="AB62" s="143"/>
      <c r="AC62" s="181"/>
      <c r="AD62" s="144"/>
      <c r="AE62" s="144" t="s">
        <v>80</v>
      </c>
      <c r="AF62" s="144"/>
      <c r="AG62" s="144"/>
      <c r="AH62" s="144"/>
      <c r="AI62" s="144"/>
      <c r="AJ62" s="144"/>
      <c r="AK62" s="144" t="s">
        <v>81</v>
      </c>
      <c r="AL62" s="143"/>
      <c r="AM62" s="144"/>
      <c r="AN62" s="144"/>
      <c r="AO62" s="144"/>
      <c r="AP62" s="144"/>
      <c r="AQ62" s="144"/>
      <c r="AR62" s="143" t="s">
        <v>71</v>
      </c>
      <c r="AS62" s="144"/>
      <c r="AT62" s="144"/>
      <c r="AU62" s="181"/>
      <c r="AV62" s="83"/>
      <c r="AW62" s="83"/>
      <c r="AX62" s="83"/>
      <c r="AY62" s="83"/>
      <c r="AZ62" s="83"/>
      <c r="BA62" s="83"/>
      <c r="BB62" s="83"/>
      <c r="BC62" s="83"/>
    </row>
    <row r="63" spans="1:57" s="180" customFormat="1" ht="13.5" customHeight="1">
      <c r="A63" s="144"/>
      <c r="B63" s="246">
        <f>N24</f>
        <v>1458600</v>
      </c>
      <c r="C63" s="252"/>
      <c r="D63" s="252"/>
      <c r="E63" s="252"/>
      <c r="F63" s="253"/>
      <c r="G63" s="244" t="s">
        <v>73</v>
      </c>
      <c r="H63" s="246">
        <f>N42</f>
        <v>0</v>
      </c>
      <c r="I63" s="252"/>
      <c r="J63" s="252"/>
      <c r="K63" s="252"/>
      <c r="L63" s="253"/>
      <c r="M63" s="244" t="s">
        <v>73</v>
      </c>
      <c r="N63" s="246">
        <f>N58</f>
        <v>0</v>
      </c>
      <c r="O63" s="252"/>
      <c r="P63" s="252"/>
      <c r="Q63" s="252"/>
      <c r="R63" s="253"/>
      <c r="S63" s="244" t="s">
        <v>74</v>
      </c>
      <c r="T63" s="246">
        <f>B63+H63+N63</f>
        <v>1458600</v>
      </c>
      <c r="U63" s="252"/>
      <c r="V63" s="252"/>
      <c r="W63" s="252"/>
      <c r="X63" s="253"/>
      <c r="Y63" s="144"/>
      <c r="Z63" s="144"/>
      <c r="AA63" s="144"/>
      <c r="AB63" s="143"/>
      <c r="AC63" s="181"/>
      <c r="AD63" s="246">
        <f>AP20</f>
        <v>0</v>
      </c>
      <c r="AE63" s="252"/>
      <c r="AF63" s="252"/>
      <c r="AG63" s="252"/>
      <c r="AH63" s="253"/>
      <c r="AI63" s="244" t="s">
        <v>73</v>
      </c>
      <c r="AJ63" s="246">
        <f>AP52</f>
        <v>0</v>
      </c>
      <c r="AK63" s="252"/>
      <c r="AL63" s="252"/>
      <c r="AM63" s="252"/>
      <c r="AN63" s="253"/>
      <c r="AO63" s="244" t="s">
        <v>74</v>
      </c>
      <c r="AP63" s="246">
        <f>AD63+AJ63</f>
        <v>0</v>
      </c>
      <c r="AQ63" s="252"/>
      <c r="AR63" s="252"/>
      <c r="AS63" s="252"/>
      <c r="AT63" s="253"/>
      <c r="AU63" s="181"/>
      <c r="AV63" s="83"/>
      <c r="AW63" s="83"/>
      <c r="AX63" s="83"/>
      <c r="AY63" s="83"/>
      <c r="AZ63" s="83"/>
      <c r="BA63" s="83"/>
      <c r="BB63" s="83"/>
      <c r="BC63" s="83"/>
    </row>
    <row r="64" spans="1:57" s="180" customFormat="1" ht="12" customHeight="1" thickBot="1">
      <c r="A64" s="144"/>
      <c r="B64" s="254"/>
      <c r="C64" s="255"/>
      <c r="D64" s="255"/>
      <c r="E64" s="255"/>
      <c r="F64" s="256"/>
      <c r="G64" s="244"/>
      <c r="H64" s="254"/>
      <c r="I64" s="255"/>
      <c r="J64" s="255"/>
      <c r="K64" s="255"/>
      <c r="L64" s="256"/>
      <c r="M64" s="244"/>
      <c r="N64" s="254"/>
      <c r="O64" s="255"/>
      <c r="P64" s="255"/>
      <c r="Q64" s="255"/>
      <c r="R64" s="256"/>
      <c r="S64" s="244"/>
      <c r="T64" s="254"/>
      <c r="U64" s="255"/>
      <c r="V64" s="255"/>
      <c r="W64" s="255"/>
      <c r="X64" s="256"/>
      <c r="Y64" s="144"/>
      <c r="Z64" s="144"/>
      <c r="AA64" s="144"/>
      <c r="AB64" s="143"/>
      <c r="AC64" s="144"/>
      <c r="AD64" s="254"/>
      <c r="AE64" s="255"/>
      <c r="AF64" s="255"/>
      <c r="AG64" s="255"/>
      <c r="AH64" s="256"/>
      <c r="AI64" s="244"/>
      <c r="AJ64" s="254"/>
      <c r="AK64" s="255"/>
      <c r="AL64" s="255"/>
      <c r="AM64" s="255"/>
      <c r="AN64" s="256"/>
      <c r="AO64" s="244"/>
      <c r="AP64" s="254"/>
      <c r="AQ64" s="255"/>
      <c r="AR64" s="255"/>
      <c r="AS64" s="255"/>
      <c r="AT64" s="256"/>
      <c r="AU64" s="181"/>
      <c r="AV64" s="83"/>
      <c r="AW64" s="83"/>
      <c r="AX64" s="83"/>
      <c r="AY64" s="83"/>
      <c r="AZ64" s="83"/>
      <c r="BA64" s="83"/>
      <c r="BB64" s="83"/>
      <c r="BC64" s="83"/>
    </row>
    <row r="65" spans="1:55" s="83" customFormat="1" ht="12" customHeight="1">
      <c r="A65" s="144"/>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79"/>
      <c r="AA65" s="144"/>
      <c r="AB65" s="183"/>
      <c r="AC65" s="144"/>
      <c r="AD65" s="144"/>
      <c r="AE65" s="144"/>
      <c r="AF65" s="144"/>
      <c r="AG65" s="144"/>
      <c r="AH65" s="144"/>
      <c r="AI65" s="144"/>
      <c r="AJ65" s="144"/>
      <c r="AK65" s="144"/>
      <c r="AL65" s="172"/>
      <c r="AM65" s="172"/>
      <c r="AN65" s="172"/>
      <c r="AO65" s="172"/>
      <c r="AP65" s="172"/>
      <c r="AQ65" s="172"/>
    </row>
    <row r="66" spans="1:55" s="83" customFormat="1" ht="12" customHeight="1">
      <c r="A66" s="179" t="s">
        <v>75</v>
      </c>
      <c r="B66" s="179"/>
      <c r="C66" s="179"/>
      <c r="D66" s="179"/>
      <c r="E66" s="179"/>
      <c r="F66" s="179"/>
      <c r="G66" s="179"/>
      <c r="H66" s="179"/>
      <c r="I66" s="179"/>
      <c r="J66" s="179"/>
      <c r="K66" s="179"/>
      <c r="L66" s="179"/>
      <c r="M66" s="179"/>
      <c r="N66" s="179"/>
      <c r="O66" s="179"/>
      <c r="P66" s="179"/>
      <c r="Q66" s="179"/>
      <c r="R66" s="179"/>
      <c r="S66" s="179"/>
      <c r="T66" s="179"/>
      <c r="U66" s="179"/>
      <c r="V66" s="179"/>
      <c r="W66" s="179"/>
      <c r="Y66" s="179"/>
      <c r="Z66" s="179"/>
      <c r="AA66" s="179"/>
      <c r="AB66" s="144"/>
      <c r="AC66" s="179" t="s">
        <v>78</v>
      </c>
      <c r="AD66" s="179"/>
      <c r="AE66" s="179"/>
      <c r="AF66" s="179"/>
      <c r="AG66" s="179"/>
      <c r="AH66" s="179"/>
      <c r="AI66" s="144"/>
      <c r="AJ66" s="144"/>
      <c r="AK66" s="144"/>
      <c r="AL66" s="179" t="s">
        <v>79</v>
      </c>
      <c r="AM66" s="179"/>
      <c r="AN66" s="179"/>
      <c r="AO66" s="179"/>
      <c r="AP66" s="179"/>
      <c r="AQ66" s="179"/>
      <c r="AR66" s="179"/>
      <c r="AS66" s="184"/>
      <c r="AT66" s="184"/>
      <c r="AU66" s="184"/>
      <c r="AV66" s="184"/>
      <c r="AW66" s="184"/>
    </row>
    <row r="67" spans="1:55" s="83" customFormat="1" ht="12" customHeight="1" thickBot="1">
      <c r="A67" s="144"/>
      <c r="B67" s="144"/>
      <c r="C67" s="144" t="s">
        <v>76</v>
      </c>
      <c r="D67" s="144"/>
      <c r="E67" s="144"/>
      <c r="F67" s="144"/>
      <c r="G67" s="144"/>
      <c r="H67" s="144"/>
      <c r="I67" s="144" t="s">
        <v>408</v>
      </c>
      <c r="J67" s="144"/>
      <c r="K67" s="144"/>
      <c r="L67" s="144"/>
      <c r="M67" s="144"/>
      <c r="N67" s="144"/>
      <c r="O67" s="178"/>
      <c r="P67" s="177" t="s">
        <v>71</v>
      </c>
      <c r="Q67" s="178"/>
      <c r="R67" s="144"/>
      <c r="S67" s="144"/>
      <c r="T67" s="144"/>
      <c r="U67" s="144"/>
      <c r="V67" s="144"/>
      <c r="W67" s="144"/>
      <c r="X67" s="144"/>
      <c r="Y67" s="144"/>
      <c r="Z67" s="144"/>
      <c r="AA67" s="144"/>
      <c r="AB67" s="143"/>
      <c r="AC67" s="144"/>
      <c r="AD67" s="144"/>
      <c r="AE67" s="144" t="s">
        <v>82</v>
      </c>
      <c r="AF67" s="144"/>
      <c r="AG67" s="144"/>
      <c r="AH67" s="144"/>
      <c r="AI67" s="144"/>
      <c r="AJ67" s="144"/>
      <c r="AK67" s="144"/>
      <c r="AL67" s="144"/>
      <c r="AM67" s="144"/>
      <c r="AN67" s="144" t="s">
        <v>83</v>
      </c>
      <c r="AO67" s="143"/>
      <c r="AP67" s="144"/>
      <c r="AQ67" s="144"/>
      <c r="AR67" s="144"/>
      <c r="AS67" s="172"/>
      <c r="AT67" s="172"/>
      <c r="AU67" s="172"/>
      <c r="AV67" s="172"/>
      <c r="AW67" s="172"/>
    </row>
    <row r="68" spans="1:55" s="83" customFormat="1" ht="12" customHeight="1">
      <c r="A68" s="144"/>
      <c r="B68" s="246">
        <f>N33</f>
        <v>291720</v>
      </c>
      <c r="C68" s="252"/>
      <c r="D68" s="252"/>
      <c r="E68" s="252"/>
      <c r="F68" s="253"/>
      <c r="G68" s="244" t="s">
        <v>73</v>
      </c>
      <c r="H68" s="246">
        <f>N50</f>
        <v>0</v>
      </c>
      <c r="I68" s="252"/>
      <c r="J68" s="252"/>
      <c r="K68" s="252"/>
      <c r="L68" s="253"/>
      <c r="M68" s="244" t="s">
        <v>74</v>
      </c>
      <c r="N68" s="246">
        <f>B68+H68</f>
        <v>291720</v>
      </c>
      <c r="O68" s="252"/>
      <c r="P68" s="252"/>
      <c r="Q68" s="252"/>
      <c r="R68" s="253"/>
      <c r="S68" s="144"/>
      <c r="T68" s="144"/>
      <c r="U68" s="144"/>
      <c r="V68" s="144"/>
      <c r="W68" s="144"/>
      <c r="X68" s="144"/>
      <c r="Y68" s="144"/>
      <c r="Z68" s="144"/>
      <c r="AA68" s="144"/>
      <c r="AB68" s="143"/>
      <c r="AC68" s="144"/>
      <c r="AD68" s="246">
        <f>AP32</f>
        <v>0</v>
      </c>
      <c r="AE68" s="252"/>
      <c r="AF68" s="252"/>
      <c r="AG68" s="252"/>
      <c r="AH68" s="253"/>
      <c r="AI68" s="144"/>
      <c r="AL68" s="144"/>
      <c r="AM68" s="246">
        <f>AP42</f>
        <v>0</v>
      </c>
      <c r="AN68" s="247"/>
      <c r="AO68" s="247"/>
      <c r="AP68" s="247"/>
      <c r="AQ68" s="248"/>
      <c r="AR68" s="144"/>
      <c r="AS68" s="172"/>
      <c r="AT68" s="172"/>
      <c r="AU68" s="172"/>
      <c r="AV68" s="172"/>
      <c r="AW68" s="172"/>
    </row>
    <row r="69" spans="1:55" s="83" customFormat="1" ht="12" customHeight="1" thickBot="1">
      <c r="A69" s="144"/>
      <c r="B69" s="254"/>
      <c r="C69" s="255"/>
      <c r="D69" s="255"/>
      <c r="E69" s="255"/>
      <c r="F69" s="256"/>
      <c r="G69" s="244"/>
      <c r="H69" s="254"/>
      <c r="I69" s="255"/>
      <c r="J69" s="255"/>
      <c r="K69" s="255"/>
      <c r="L69" s="256"/>
      <c r="M69" s="244"/>
      <c r="N69" s="254"/>
      <c r="O69" s="255"/>
      <c r="P69" s="255"/>
      <c r="Q69" s="255"/>
      <c r="R69" s="256"/>
      <c r="S69" s="144"/>
      <c r="T69" s="144"/>
      <c r="U69" s="144"/>
      <c r="V69" s="144"/>
      <c r="W69" s="144"/>
      <c r="X69" s="144"/>
      <c r="Y69" s="144"/>
      <c r="Z69" s="144"/>
      <c r="AA69" s="144"/>
      <c r="AB69" s="143"/>
      <c r="AC69" s="144"/>
      <c r="AD69" s="254"/>
      <c r="AE69" s="255"/>
      <c r="AF69" s="255"/>
      <c r="AG69" s="255"/>
      <c r="AH69" s="256"/>
      <c r="AI69" s="146"/>
      <c r="AL69" s="144"/>
      <c r="AM69" s="249"/>
      <c r="AN69" s="250"/>
      <c r="AO69" s="250"/>
      <c r="AP69" s="250"/>
      <c r="AQ69" s="251"/>
      <c r="AR69" s="144"/>
      <c r="AS69" s="172"/>
      <c r="AT69" s="172"/>
      <c r="AU69" s="172"/>
      <c r="AV69" s="172"/>
      <c r="AW69" s="172"/>
      <c r="BB69" s="87"/>
      <c r="BC69" s="87"/>
    </row>
    <row r="70" spans="1:55" ht="12" customHeight="1">
      <c r="A70" s="136"/>
      <c r="B70" s="136"/>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8"/>
      <c r="AC70" s="136"/>
      <c r="AD70" s="137"/>
      <c r="AQ70" s="173"/>
      <c r="AS70" s="88"/>
      <c r="AT70" s="88"/>
      <c r="AU70" s="88"/>
      <c r="AV70" s="88"/>
      <c r="AW70" s="88"/>
      <c r="AX70" s="88"/>
      <c r="AY70" s="88"/>
      <c r="AZ70" s="88"/>
      <c r="BA70" s="88"/>
      <c r="BB70" s="88"/>
      <c r="BC70" s="88"/>
    </row>
    <row r="71" spans="1:55" ht="12" customHeight="1">
      <c r="T71" s="138"/>
      <c r="U71" s="138"/>
      <c r="AC71" s="136"/>
      <c r="AD71" s="136"/>
      <c r="AQ71" s="173"/>
      <c r="AS71" s="88"/>
      <c r="AT71" s="88"/>
      <c r="AU71" s="88"/>
      <c r="AV71" s="88"/>
      <c r="AW71" s="88"/>
      <c r="AX71" s="88"/>
      <c r="AY71" s="88"/>
      <c r="AZ71" s="88"/>
      <c r="BA71" s="88"/>
      <c r="BB71" s="88"/>
      <c r="BC71" s="88"/>
    </row>
    <row r="72" spans="1:55" ht="12" customHeight="1">
      <c r="T72" s="137"/>
      <c r="U72" s="137"/>
      <c r="AC72" s="88"/>
      <c r="AD72" s="88"/>
      <c r="AE72" s="88"/>
      <c r="AF72" s="88"/>
      <c r="AG72" s="88"/>
      <c r="AH72" s="88"/>
      <c r="AI72" s="88"/>
      <c r="AJ72" s="88"/>
      <c r="AK72" s="88"/>
      <c r="AQ72" s="173"/>
      <c r="AS72" s="88"/>
      <c r="AT72" s="88"/>
      <c r="AU72" s="88"/>
      <c r="AV72" s="88"/>
      <c r="AW72" s="88"/>
      <c r="AX72" s="88"/>
      <c r="AY72" s="88"/>
      <c r="AZ72" s="88"/>
      <c r="BA72" s="88"/>
      <c r="BB72" s="88"/>
      <c r="BC72" s="88"/>
    </row>
    <row r="73" spans="1:55" ht="12" customHeight="1">
      <c r="T73" s="137"/>
      <c r="U73" s="137"/>
      <c r="AL73" s="169"/>
      <c r="AM73" s="169"/>
      <c r="AN73" s="169"/>
      <c r="AO73" s="169"/>
      <c r="AP73" s="169"/>
      <c r="AQ73" s="169"/>
      <c r="AR73" s="88"/>
      <c r="AS73" s="88"/>
      <c r="AT73" s="88"/>
      <c r="AU73" s="88"/>
      <c r="AV73" s="88"/>
      <c r="AW73" s="88"/>
      <c r="AX73" s="88"/>
      <c r="AY73" s="88"/>
      <c r="AZ73" s="88"/>
      <c r="BA73" s="88"/>
      <c r="BB73" s="88"/>
      <c r="BC73" s="88"/>
    </row>
    <row r="74" spans="1:55" ht="12" customHeight="1">
      <c r="T74" s="137"/>
      <c r="U74" s="137"/>
    </row>
    <row r="75" spans="1:55" ht="12" customHeight="1">
      <c r="A75" s="88"/>
      <c r="B75" s="88"/>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110"/>
    </row>
    <row r="76" spans="1:55" ht="12" customHeight="1">
      <c r="AB76" s="110"/>
    </row>
    <row r="77" spans="1:55" ht="12" customHeight="1">
      <c r="AB77" s="110"/>
    </row>
    <row r="78" spans="1:55" ht="12" customHeight="1">
      <c r="AB78" s="110"/>
      <c r="AC78" s="87"/>
      <c r="AD78" s="87"/>
      <c r="AE78" s="87"/>
      <c r="AF78" s="87"/>
      <c r="AG78" s="87"/>
      <c r="AH78" s="87"/>
      <c r="AI78" s="87"/>
      <c r="AJ78" s="87"/>
      <c r="AK78" s="87"/>
    </row>
    <row r="79" spans="1:55" ht="12" customHeight="1">
      <c r="A79" s="91"/>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110"/>
      <c r="AC79" s="91"/>
      <c r="AL79" s="174"/>
      <c r="AM79" s="174"/>
      <c r="AN79" s="174"/>
      <c r="AO79" s="174"/>
      <c r="AP79" s="174"/>
      <c r="AQ79" s="174"/>
      <c r="AR79" s="87"/>
      <c r="AS79" s="87"/>
      <c r="AT79" s="87"/>
      <c r="AU79" s="87"/>
      <c r="AV79" s="87"/>
      <c r="AW79" s="87"/>
      <c r="AX79" s="87"/>
      <c r="AY79" s="87"/>
      <c r="AZ79" s="87"/>
      <c r="BA79" s="87"/>
      <c r="BB79" s="87"/>
      <c r="BC79" s="87"/>
    </row>
    <row r="80" spans="1:55" s="86" customFormat="1" ht="12" customHeight="1">
      <c r="A80" s="91"/>
      <c r="B80" s="92"/>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110"/>
      <c r="AC80" s="91"/>
      <c r="AD80" s="92"/>
      <c r="AE80" s="92"/>
      <c r="AF80" s="92"/>
      <c r="AG80" s="92"/>
      <c r="AH80" s="92"/>
      <c r="AI80" s="92"/>
      <c r="AJ80" s="92"/>
      <c r="AK80" s="92"/>
      <c r="AL80" s="163"/>
      <c r="AM80" s="163"/>
      <c r="AN80" s="163"/>
      <c r="AO80" s="163"/>
      <c r="AP80" s="163"/>
      <c r="AQ80" s="163"/>
      <c r="AR80" s="82"/>
      <c r="AS80" s="82"/>
      <c r="AT80" s="82"/>
      <c r="AU80" s="82"/>
      <c r="AV80" s="82"/>
      <c r="AW80" s="82"/>
      <c r="AX80" s="82"/>
      <c r="AY80" s="82"/>
      <c r="AZ80" s="82"/>
      <c r="BA80" s="82"/>
      <c r="BB80" s="82"/>
      <c r="BC80" s="82"/>
    </row>
    <row r="81" spans="1:55" s="83" customFormat="1" ht="12" customHeight="1">
      <c r="A81" s="91"/>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110"/>
      <c r="AC81" s="92"/>
      <c r="AD81" s="92"/>
      <c r="AE81" s="92"/>
      <c r="AF81" s="92"/>
      <c r="AG81" s="92"/>
      <c r="AH81" s="92"/>
      <c r="AI81" s="92"/>
      <c r="AJ81" s="92"/>
      <c r="AK81" s="92"/>
      <c r="AL81" s="165"/>
      <c r="AM81" s="165"/>
      <c r="AN81" s="165"/>
      <c r="AO81" s="165"/>
      <c r="AP81" s="165"/>
      <c r="AQ81" s="165"/>
      <c r="AR81" s="92"/>
      <c r="AS81" s="92"/>
      <c r="AT81" s="92"/>
      <c r="AU81" s="92"/>
      <c r="AV81" s="92"/>
      <c r="AW81" s="92"/>
      <c r="AX81" s="92"/>
      <c r="AY81" s="92"/>
      <c r="AZ81" s="92"/>
      <c r="BA81" s="92"/>
      <c r="BB81" s="92"/>
      <c r="BC81" s="92"/>
    </row>
    <row r="82" spans="1:55" s="83" customFormat="1" ht="12" customHeight="1">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0"/>
      <c r="AC82" s="92"/>
      <c r="AD82" s="92"/>
      <c r="AE82" s="92"/>
      <c r="AF82" s="92"/>
      <c r="AG82" s="92"/>
      <c r="AH82" s="92"/>
      <c r="AI82" s="92"/>
      <c r="AJ82" s="92"/>
      <c r="AK82" s="92"/>
      <c r="AL82" s="165"/>
      <c r="AM82" s="165"/>
      <c r="AN82" s="165"/>
      <c r="AO82" s="165"/>
      <c r="AP82" s="165"/>
      <c r="AQ82" s="175"/>
      <c r="AR82" s="92"/>
      <c r="AS82" s="92"/>
      <c r="AT82" s="92"/>
      <c r="AU82" s="92"/>
      <c r="AV82" s="92"/>
      <c r="AW82" s="92"/>
      <c r="AX82" s="92"/>
      <c r="AY82" s="92"/>
      <c r="AZ82" s="92"/>
      <c r="BA82" s="92"/>
      <c r="BB82" s="92"/>
      <c r="BC82" s="92"/>
    </row>
    <row r="83" spans="1:55" s="86" customFormat="1" ht="12" customHeight="1">
      <c r="A83" s="92"/>
      <c r="B83" s="92"/>
      <c r="C83" s="92"/>
      <c r="D83" s="92"/>
      <c r="E83" s="92"/>
      <c r="F83" s="92"/>
      <c r="G83" s="92"/>
      <c r="H83" s="92"/>
      <c r="I83" s="92"/>
      <c r="J83" s="113"/>
      <c r="K83" s="113"/>
      <c r="L83" s="113"/>
      <c r="M83" s="113"/>
      <c r="N83" s="113"/>
      <c r="O83" s="113"/>
      <c r="P83" s="92"/>
      <c r="Q83" s="92"/>
      <c r="R83" s="92"/>
      <c r="S83" s="92"/>
      <c r="T83" s="92"/>
      <c r="U83" s="92"/>
      <c r="V83" s="116"/>
      <c r="W83" s="116"/>
      <c r="X83" s="92"/>
      <c r="Y83" s="92"/>
      <c r="Z83" s="92"/>
      <c r="AA83" s="92"/>
      <c r="AB83" s="110"/>
      <c r="AC83" s="92"/>
      <c r="AD83" s="92"/>
      <c r="AE83" s="92"/>
      <c r="AF83" s="87"/>
      <c r="AG83" s="87"/>
      <c r="AH83" s="87"/>
      <c r="AI83" s="87"/>
      <c r="AJ83" s="87"/>
      <c r="AK83" s="87"/>
      <c r="AL83" s="117"/>
      <c r="AM83" s="117"/>
      <c r="AN83" s="117"/>
      <c r="AO83" s="117"/>
      <c r="AP83" s="117"/>
      <c r="AQ83" s="165"/>
      <c r="AR83" s="92"/>
      <c r="AS83" s="92"/>
      <c r="AT83" s="92"/>
      <c r="AU83" s="92"/>
      <c r="AV83" s="92"/>
      <c r="AW83" s="92"/>
      <c r="AX83" s="92"/>
      <c r="AY83" s="92"/>
      <c r="AZ83" s="92"/>
      <c r="BA83" s="92"/>
      <c r="BB83" s="92"/>
      <c r="BC83" s="92"/>
    </row>
    <row r="84" spans="1:55" s="86" customFormat="1" ht="12" customHeight="1">
      <c r="A84" s="92"/>
      <c r="B84" s="92"/>
      <c r="C84" s="92"/>
      <c r="D84" s="92"/>
      <c r="E84" s="92"/>
      <c r="F84" s="92"/>
      <c r="G84" s="92"/>
      <c r="H84" s="92"/>
      <c r="I84" s="92"/>
      <c r="J84" s="113"/>
      <c r="K84" s="113"/>
      <c r="L84" s="113"/>
      <c r="M84" s="113"/>
      <c r="N84" s="113"/>
      <c r="O84" s="113"/>
      <c r="P84" s="92"/>
      <c r="Q84" s="92"/>
      <c r="R84" s="92"/>
      <c r="S84" s="92"/>
      <c r="T84" s="92"/>
      <c r="U84" s="92"/>
      <c r="V84" s="116"/>
      <c r="W84" s="116"/>
      <c r="X84" s="92"/>
      <c r="Y84" s="92"/>
      <c r="Z84" s="92"/>
      <c r="AA84" s="92"/>
      <c r="AB84" s="110"/>
      <c r="AC84" s="92"/>
      <c r="AD84" s="92"/>
      <c r="AE84" s="92"/>
      <c r="AF84" s="92"/>
      <c r="AG84" s="92"/>
      <c r="AH84" s="92"/>
      <c r="AI84" s="92"/>
      <c r="AJ84" s="92"/>
      <c r="AK84" s="92"/>
      <c r="AL84" s="117"/>
      <c r="AM84" s="117"/>
      <c r="AN84" s="117"/>
      <c r="AO84" s="117"/>
      <c r="AP84" s="117"/>
      <c r="AQ84" s="165"/>
      <c r="AR84" s="92"/>
      <c r="AS84" s="92"/>
      <c r="AT84" s="92"/>
      <c r="AU84" s="92"/>
      <c r="AV84" s="92"/>
      <c r="AW84" s="92"/>
      <c r="AX84" s="92"/>
      <c r="AY84" s="92"/>
      <c r="AZ84" s="92"/>
      <c r="BA84" s="92"/>
      <c r="BB84" s="92"/>
      <c r="BC84" s="92"/>
    </row>
    <row r="85" spans="1:55" s="87" customFormat="1" ht="12" customHeight="1">
      <c r="A85" s="92"/>
      <c r="B85" s="92"/>
      <c r="C85" s="92"/>
      <c r="D85" s="92"/>
      <c r="E85" s="92"/>
      <c r="F85" s="92"/>
      <c r="G85" s="92"/>
      <c r="H85" s="92"/>
      <c r="I85" s="92"/>
      <c r="J85" s="113"/>
      <c r="K85" s="113"/>
      <c r="L85" s="113"/>
      <c r="M85" s="113"/>
      <c r="N85" s="113"/>
      <c r="O85" s="113"/>
      <c r="P85" s="92"/>
      <c r="Q85" s="92"/>
      <c r="R85" s="92"/>
      <c r="S85" s="92"/>
      <c r="T85" s="92"/>
      <c r="U85" s="92"/>
      <c r="V85" s="116"/>
      <c r="W85" s="116"/>
      <c r="X85" s="92"/>
      <c r="Y85" s="92"/>
      <c r="Z85" s="92"/>
      <c r="AA85" s="92"/>
      <c r="AB85" s="110"/>
      <c r="AC85" s="92"/>
      <c r="AD85" s="92"/>
      <c r="AE85" s="92"/>
      <c r="AF85" s="92"/>
      <c r="AG85" s="92"/>
      <c r="AH85" s="92"/>
      <c r="AI85" s="92"/>
      <c r="AJ85" s="92"/>
      <c r="AK85" s="92"/>
      <c r="AL85" s="117"/>
      <c r="AM85" s="117"/>
      <c r="AN85" s="117"/>
      <c r="AO85" s="117"/>
      <c r="AP85" s="117"/>
      <c r="AQ85" s="165"/>
      <c r="AR85" s="92"/>
      <c r="AS85" s="92"/>
      <c r="AT85" s="92"/>
      <c r="AU85" s="92"/>
      <c r="AV85" s="92"/>
      <c r="AW85" s="92"/>
      <c r="AX85" s="92"/>
      <c r="AY85" s="92"/>
      <c r="AZ85" s="92"/>
      <c r="BA85" s="92"/>
      <c r="BB85" s="92"/>
      <c r="BC85" s="92"/>
    </row>
    <row r="86" spans="1:55" s="87" customFormat="1" ht="11.4" customHeight="1">
      <c r="A86" s="92"/>
      <c r="B86" s="92"/>
      <c r="C86" s="92"/>
      <c r="D86" s="92"/>
      <c r="E86" s="92"/>
      <c r="F86" s="92"/>
      <c r="G86" s="92"/>
      <c r="H86" s="92"/>
      <c r="I86" s="92"/>
      <c r="J86" s="113"/>
      <c r="K86" s="113"/>
      <c r="L86" s="113"/>
      <c r="M86" s="113"/>
      <c r="N86" s="113"/>
      <c r="O86" s="113"/>
      <c r="P86" s="92"/>
      <c r="Q86" s="92"/>
      <c r="R86" s="92"/>
      <c r="S86" s="92"/>
      <c r="T86" s="92"/>
      <c r="U86" s="92"/>
      <c r="V86" s="116"/>
      <c r="W86" s="116"/>
      <c r="X86" s="92"/>
      <c r="Y86" s="92"/>
      <c r="Z86" s="92"/>
      <c r="AA86" s="92"/>
      <c r="AB86" s="110"/>
      <c r="AC86" s="91"/>
      <c r="AD86" s="91"/>
      <c r="AE86" s="91"/>
      <c r="AF86" s="91"/>
      <c r="AG86" s="91"/>
      <c r="AH86" s="91"/>
      <c r="AI86" s="91"/>
      <c r="AJ86" s="91"/>
      <c r="AK86" s="91"/>
      <c r="AL86" s="117"/>
      <c r="AM86" s="117"/>
      <c r="AN86" s="117"/>
      <c r="AO86" s="117"/>
      <c r="AP86" s="117"/>
      <c r="AQ86" s="165"/>
      <c r="AR86" s="92"/>
      <c r="AS86" s="92"/>
      <c r="AT86" s="92"/>
      <c r="AU86" s="92"/>
      <c r="AV86" s="92"/>
      <c r="AW86" s="92"/>
      <c r="AX86" s="92"/>
      <c r="AY86" s="92"/>
      <c r="AZ86" s="92"/>
      <c r="BA86" s="92"/>
      <c r="BB86" s="92"/>
      <c r="BC86" s="92"/>
    </row>
    <row r="87" spans="1:55" ht="11.4" customHeight="1">
      <c r="A87" s="92"/>
      <c r="B87" s="92"/>
      <c r="C87" s="92"/>
      <c r="D87" s="92"/>
      <c r="E87" s="92"/>
      <c r="F87" s="92"/>
      <c r="G87" s="92"/>
      <c r="H87" s="92"/>
      <c r="I87" s="92"/>
      <c r="J87" s="113"/>
      <c r="K87" s="113"/>
      <c r="L87" s="113"/>
      <c r="M87" s="113"/>
      <c r="N87" s="113"/>
      <c r="O87" s="113"/>
      <c r="P87" s="92"/>
      <c r="Q87" s="92"/>
      <c r="R87" s="92"/>
      <c r="S87" s="92"/>
      <c r="T87" s="92"/>
      <c r="U87" s="92"/>
      <c r="V87" s="116"/>
      <c r="W87" s="116"/>
      <c r="X87" s="92"/>
      <c r="Y87" s="92"/>
      <c r="Z87" s="92"/>
      <c r="AA87" s="92"/>
      <c r="AB87" s="110"/>
      <c r="AL87" s="117"/>
      <c r="AM87" s="117"/>
      <c r="AN87" s="117"/>
      <c r="AO87" s="117"/>
      <c r="AP87" s="117"/>
      <c r="AQ87" s="117"/>
      <c r="AR87" s="92"/>
      <c r="AS87" s="92"/>
      <c r="AT87" s="92"/>
      <c r="AU87" s="92"/>
      <c r="AV87" s="92"/>
      <c r="AW87" s="92"/>
      <c r="AX87" s="92"/>
      <c r="AY87" s="92"/>
      <c r="AZ87" s="92"/>
      <c r="BA87" s="92"/>
      <c r="BB87" s="92"/>
      <c r="BC87" s="92"/>
    </row>
    <row r="88" spans="1:55" ht="11.4" customHeight="1">
      <c r="A88" s="92"/>
      <c r="B88" s="92"/>
      <c r="C88" s="92"/>
      <c r="D88" s="92"/>
      <c r="E88" s="92"/>
      <c r="F88" s="92"/>
      <c r="G88" s="92"/>
      <c r="H88" s="92"/>
      <c r="I88" s="92"/>
      <c r="J88" s="113"/>
      <c r="K88" s="113"/>
      <c r="L88" s="113"/>
      <c r="M88" s="113"/>
      <c r="N88" s="113"/>
      <c r="O88" s="113"/>
      <c r="P88" s="92"/>
      <c r="Q88" s="114"/>
      <c r="R88" s="114"/>
      <c r="S88" s="114"/>
      <c r="T88" s="114"/>
      <c r="U88" s="114"/>
      <c r="V88" s="114"/>
      <c r="W88" s="114"/>
      <c r="X88" s="114"/>
      <c r="Y88" s="114"/>
      <c r="Z88" s="114"/>
      <c r="AA88" s="114"/>
      <c r="AB88" s="110"/>
      <c r="AC88" s="91"/>
      <c r="AD88" s="92"/>
      <c r="AE88" s="92"/>
      <c r="AF88" s="92"/>
      <c r="AG88" s="92"/>
      <c r="AH88" s="92"/>
      <c r="AI88" s="92"/>
      <c r="AJ88" s="92"/>
      <c r="AK88" s="92"/>
    </row>
    <row r="89" spans="1:55" ht="11.4" customHeight="1">
      <c r="A89" s="92"/>
      <c r="B89" s="92"/>
      <c r="C89" s="92"/>
      <c r="D89" s="92"/>
      <c r="E89" s="92"/>
      <c r="F89" s="92"/>
      <c r="G89" s="92"/>
      <c r="H89" s="92"/>
      <c r="I89" s="92"/>
      <c r="J89" s="113"/>
      <c r="K89" s="113"/>
      <c r="L89" s="113"/>
      <c r="M89" s="113"/>
      <c r="N89" s="113"/>
      <c r="O89" s="113"/>
      <c r="P89" s="92"/>
      <c r="Q89" s="92"/>
      <c r="R89" s="92"/>
      <c r="S89" s="92"/>
      <c r="T89" s="92"/>
      <c r="U89" s="92"/>
      <c r="V89" s="92"/>
      <c r="W89" s="92"/>
      <c r="X89" s="92"/>
      <c r="Y89" s="92"/>
      <c r="Z89" s="92"/>
      <c r="AA89" s="92"/>
      <c r="AB89" s="110"/>
      <c r="AC89" s="92"/>
      <c r="AD89" s="92"/>
      <c r="AE89" s="92"/>
      <c r="AF89" s="92"/>
      <c r="AG89" s="92"/>
      <c r="AH89" s="92"/>
      <c r="AI89" s="92"/>
      <c r="AJ89" s="92"/>
      <c r="AK89" s="92"/>
      <c r="AL89" s="165"/>
      <c r="AM89" s="165"/>
      <c r="AN89" s="165"/>
      <c r="AO89" s="165"/>
      <c r="AP89" s="165"/>
      <c r="AQ89" s="165"/>
      <c r="AR89" s="92"/>
      <c r="AS89" s="92"/>
      <c r="AT89" s="92"/>
      <c r="AU89" s="92"/>
      <c r="AV89" s="92"/>
      <c r="AW89" s="92"/>
      <c r="AX89" s="92"/>
      <c r="AY89" s="92"/>
      <c r="AZ89" s="92"/>
      <c r="BA89" s="92"/>
      <c r="BB89" s="92"/>
      <c r="BC89" s="92"/>
    </row>
    <row r="90" spans="1:55" ht="11.4" customHeight="1">
      <c r="A90" s="92"/>
      <c r="B90" s="92"/>
      <c r="C90" s="92"/>
      <c r="D90" s="92"/>
      <c r="E90" s="92"/>
      <c r="F90" s="92"/>
      <c r="G90" s="92"/>
      <c r="H90" s="92"/>
      <c r="I90" s="92"/>
      <c r="J90" s="113"/>
      <c r="K90" s="113"/>
      <c r="L90" s="113"/>
      <c r="M90" s="113"/>
      <c r="N90" s="113"/>
      <c r="O90" s="113"/>
      <c r="P90" s="92"/>
      <c r="Q90" s="92"/>
      <c r="R90" s="92"/>
      <c r="S90" s="92"/>
      <c r="T90" s="92"/>
      <c r="U90" s="92"/>
      <c r="V90" s="92"/>
      <c r="W90" s="92"/>
      <c r="X90" s="92"/>
      <c r="Y90" s="92"/>
      <c r="Z90" s="92"/>
      <c r="AA90" s="92"/>
      <c r="AB90" s="110"/>
      <c r="AC90" s="92"/>
      <c r="AD90" s="92"/>
      <c r="AE90" s="92"/>
      <c r="AF90" s="92"/>
      <c r="AG90" s="92"/>
      <c r="AH90" s="92"/>
      <c r="AI90" s="92"/>
      <c r="AJ90" s="92"/>
      <c r="AK90" s="92"/>
      <c r="AL90" s="165"/>
      <c r="AM90" s="165"/>
      <c r="AN90" s="165"/>
      <c r="AO90" s="165"/>
      <c r="AP90" s="165"/>
      <c r="AQ90" s="175"/>
      <c r="AR90" s="92"/>
      <c r="AS90" s="92"/>
      <c r="AT90" s="92"/>
      <c r="AU90" s="92"/>
      <c r="AV90" s="92"/>
      <c r="AW90" s="92"/>
      <c r="AX90" s="92"/>
      <c r="AY90" s="92"/>
      <c r="AZ90" s="92"/>
      <c r="BA90" s="92"/>
      <c r="BB90" s="92"/>
      <c r="BC90" s="92"/>
    </row>
    <row r="91" spans="1:55" ht="11.4" customHeight="1">
      <c r="A91" s="91"/>
      <c r="B91" s="91"/>
      <c r="C91" s="91"/>
      <c r="D91" s="91"/>
      <c r="E91" s="91"/>
      <c r="F91" s="91"/>
      <c r="G91" s="91"/>
      <c r="H91" s="91"/>
      <c r="I91" s="91"/>
      <c r="J91" s="113"/>
      <c r="K91" s="113"/>
      <c r="L91" s="113"/>
      <c r="M91" s="113"/>
      <c r="N91" s="113"/>
      <c r="O91" s="113"/>
      <c r="P91" s="92"/>
      <c r="Q91" s="92"/>
      <c r="R91" s="92"/>
      <c r="S91" s="92"/>
      <c r="T91" s="92"/>
      <c r="U91" s="92"/>
      <c r="V91" s="92"/>
      <c r="W91" s="92"/>
      <c r="X91" s="92"/>
      <c r="Y91" s="92"/>
      <c r="Z91" s="92"/>
      <c r="AA91" s="92"/>
      <c r="AB91" s="110"/>
      <c r="AC91" s="92"/>
      <c r="AD91" s="92"/>
      <c r="AE91" s="92"/>
      <c r="AF91" s="92"/>
      <c r="AG91" s="92"/>
      <c r="AH91" s="92"/>
      <c r="AI91" s="92"/>
      <c r="AJ91" s="92"/>
      <c r="AK91" s="92"/>
      <c r="AL91" s="117"/>
      <c r="AM91" s="117"/>
      <c r="AN91" s="117"/>
      <c r="AO91" s="117"/>
      <c r="AP91" s="117"/>
      <c r="AQ91" s="165"/>
      <c r="AR91" s="92"/>
      <c r="AS91" s="92"/>
      <c r="AT91" s="92"/>
      <c r="AU91" s="92"/>
      <c r="AV91" s="92"/>
      <c r="AW91" s="92"/>
      <c r="AX91" s="92"/>
      <c r="AY91" s="92"/>
      <c r="AZ91" s="92"/>
      <c r="BA91" s="92"/>
      <c r="BB91" s="92"/>
      <c r="BC91" s="92"/>
    </row>
    <row r="92" spans="1:55" ht="11.4" customHeight="1">
      <c r="A92" s="88"/>
      <c r="B92" s="88"/>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110"/>
      <c r="AC92" s="92"/>
      <c r="AD92" s="92"/>
      <c r="AE92" s="92"/>
      <c r="AF92" s="87"/>
      <c r="AG92" s="87"/>
      <c r="AH92" s="87"/>
      <c r="AI92" s="87"/>
      <c r="AJ92" s="87"/>
      <c r="AK92" s="87"/>
      <c r="AL92" s="117"/>
      <c r="AM92" s="117"/>
      <c r="AN92" s="117"/>
      <c r="AO92" s="117"/>
      <c r="AP92" s="117"/>
      <c r="AQ92" s="165"/>
      <c r="AR92" s="92"/>
      <c r="AS92" s="92"/>
      <c r="AT92" s="92"/>
      <c r="AU92" s="92"/>
      <c r="AV92" s="92"/>
      <c r="AW92" s="92"/>
      <c r="AX92" s="92"/>
      <c r="AY92" s="92"/>
      <c r="AZ92" s="92"/>
      <c r="BA92" s="92"/>
      <c r="BB92" s="92"/>
      <c r="BC92" s="92"/>
    </row>
    <row r="93" spans="1:55">
      <c r="A93" s="91"/>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110"/>
      <c r="AC93" s="92"/>
      <c r="AD93" s="92"/>
      <c r="AE93" s="92"/>
      <c r="AF93" s="92"/>
      <c r="AG93" s="92"/>
      <c r="AH93" s="92"/>
      <c r="AI93" s="92"/>
      <c r="AJ93" s="92"/>
      <c r="AK93" s="92"/>
      <c r="AL93" s="117"/>
      <c r="AM93" s="117"/>
      <c r="AN93" s="117"/>
      <c r="AO93" s="117"/>
      <c r="AP93" s="117"/>
      <c r="AQ93" s="165"/>
      <c r="AR93" s="92"/>
      <c r="AS93" s="92"/>
      <c r="AT93" s="92"/>
      <c r="AU93" s="92"/>
      <c r="AV93" s="92"/>
      <c r="AW93" s="92"/>
      <c r="AX93" s="92"/>
      <c r="AY93" s="92"/>
      <c r="AZ93" s="92"/>
      <c r="BA93" s="92"/>
      <c r="BB93" s="92"/>
      <c r="BC93" s="92"/>
    </row>
    <row r="94" spans="1:55">
      <c r="A94" s="88"/>
      <c r="B94" s="88"/>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110"/>
      <c r="AC94" s="92"/>
      <c r="AD94" s="92"/>
      <c r="AE94" s="92"/>
      <c r="AF94" s="92"/>
      <c r="AG94" s="92"/>
      <c r="AH94" s="92"/>
      <c r="AI94" s="92"/>
      <c r="AJ94" s="92"/>
      <c r="AK94" s="92"/>
      <c r="AL94" s="117"/>
      <c r="AM94" s="117"/>
      <c r="AN94" s="117"/>
      <c r="AO94" s="117"/>
      <c r="AP94" s="117"/>
      <c r="AQ94" s="165"/>
      <c r="AR94" s="92"/>
      <c r="AS94" s="92"/>
      <c r="AT94" s="92"/>
      <c r="AU94" s="92"/>
      <c r="AV94" s="92"/>
      <c r="AW94" s="92"/>
      <c r="AX94" s="92"/>
      <c r="AY94" s="92"/>
      <c r="AZ94" s="92"/>
      <c r="BA94" s="92"/>
      <c r="BB94" s="92"/>
      <c r="BC94" s="92"/>
    </row>
    <row r="95" spans="1:55">
      <c r="A95" s="91"/>
      <c r="AB95" s="110"/>
      <c r="AC95" s="91"/>
      <c r="AD95" s="91"/>
      <c r="AE95" s="91"/>
      <c r="AF95" s="91"/>
      <c r="AG95" s="91"/>
      <c r="AH95" s="91"/>
      <c r="AI95" s="91"/>
      <c r="AJ95" s="91"/>
      <c r="AK95" s="91"/>
      <c r="AL95" s="117"/>
      <c r="AM95" s="117"/>
      <c r="AN95" s="117"/>
      <c r="AO95" s="117"/>
      <c r="AP95" s="117"/>
      <c r="AQ95" s="165"/>
      <c r="AR95" s="92"/>
      <c r="AS95" s="92"/>
      <c r="AT95" s="92"/>
      <c r="AU95" s="92"/>
      <c r="AV95" s="92"/>
      <c r="AW95" s="92"/>
      <c r="AX95" s="92"/>
      <c r="AY95" s="92"/>
      <c r="AZ95" s="92"/>
      <c r="BA95" s="92"/>
      <c r="BB95" s="92"/>
      <c r="BC95" s="92"/>
    </row>
    <row r="96" spans="1:55">
      <c r="A96" s="115"/>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0"/>
      <c r="AL96" s="117"/>
      <c r="AM96" s="117"/>
      <c r="AN96" s="117"/>
      <c r="AO96" s="117"/>
      <c r="AP96" s="117"/>
      <c r="AQ96" s="117"/>
      <c r="AR96" s="92"/>
      <c r="AS96" s="92"/>
      <c r="AT96" s="92"/>
      <c r="AU96" s="92"/>
      <c r="AV96" s="92"/>
      <c r="AW96" s="92"/>
      <c r="AX96" s="92"/>
      <c r="AY96" s="92"/>
      <c r="AZ96" s="92"/>
      <c r="BA96" s="92"/>
      <c r="BB96" s="92"/>
      <c r="BC96" s="92"/>
    </row>
    <row r="97" spans="1:28">
      <c r="A97" s="92"/>
      <c r="B97" s="92"/>
      <c r="C97" s="92"/>
      <c r="D97" s="92"/>
      <c r="E97" s="92"/>
      <c r="F97" s="92"/>
      <c r="G97" s="92"/>
      <c r="H97" s="92"/>
      <c r="I97" s="92"/>
      <c r="J97" s="113"/>
      <c r="K97" s="113"/>
      <c r="L97" s="113"/>
      <c r="M97" s="113"/>
      <c r="N97" s="113"/>
      <c r="O97" s="92"/>
      <c r="P97" s="92"/>
      <c r="Q97" s="92"/>
      <c r="R97" s="92"/>
      <c r="S97" s="92"/>
      <c r="T97" s="92"/>
      <c r="U97" s="92"/>
      <c r="V97" s="92"/>
      <c r="W97" s="92"/>
      <c r="X97" s="92"/>
      <c r="Y97" s="92"/>
      <c r="Z97" s="92"/>
      <c r="AA97" s="92"/>
      <c r="AB97" s="110"/>
    </row>
    <row r="98" spans="1:28">
      <c r="A98" s="92"/>
      <c r="B98" s="92"/>
      <c r="C98" s="92"/>
      <c r="D98" s="92"/>
      <c r="E98" s="92"/>
      <c r="F98" s="92"/>
      <c r="G98" s="92"/>
      <c r="H98" s="92"/>
      <c r="I98" s="92"/>
      <c r="J98" s="113"/>
      <c r="K98" s="113"/>
      <c r="L98" s="113"/>
      <c r="M98" s="113"/>
      <c r="N98" s="113"/>
      <c r="O98" s="92"/>
      <c r="P98" s="92"/>
      <c r="Q98" s="92"/>
      <c r="R98" s="92"/>
      <c r="S98" s="92"/>
      <c r="T98" s="92"/>
      <c r="U98" s="92"/>
      <c r="V98" s="92"/>
      <c r="W98" s="92"/>
      <c r="X98" s="92"/>
      <c r="Y98" s="92"/>
      <c r="Z98" s="92"/>
      <c r="AA98" s="92"/>
      <c r="AB98" s="110"/>
    </row>
    <row r="99" spans="1:28">
      <c r="A99" s="92"/>
      <c r="B99" s="92"/>
      <c r="C99" s="92"/>
      <c r="D99" s="92"/>
      <c r="E99" s="92"/>
      <c r="F99" s="92"/>
      <c r="G99" s="92"/>
      <c r="H99" s="92"/>
      <c r="I99" s="92"/>
      <c r="J99" s="113"/>
      <c r="K99" s="113"/>
      <c r="L99" s="113"/>
      <c r="M99" s="113"/>
      <c r="N99" s="113"/>
      <c r="O99" s="92"/>
      <c r="P99" s="92"/>
      <c r="Q99" s="92"/>
      <c r="R99" s="92"/>
      <c r="S99" s="92"/>
      <c r="T99" s="92"/>
      <c r="U99" s="92"/>
      <c r="V99" s="92"/>
      <c r="W99" s="92"/>
      <c r="X99" s="92"/>
      <c r="Y99" s="92"/>
      <c r="Z99" s="92"/>
      <c r="AA99" s="92"/>
      <c r="AB99" s="110"/>
    </row>
    <row r="100" spans="1:28">
      <c r="A100" s="92"/>
      <c r="B100" s="92"/>
      <c r="C100" s="92"/>
      <c r="D100" s="92"/>
      <c r="E100" s="92"/>
      <c r="F100" s="92"/>
      <c r="G100" s="92"/>
      <c r="H100" s="92"/>
      <c r="I100" s="92"/>
      <c r="J100" s="113"/>
      <c r="K100" s="113"/>
      <c r="L100" s="113"/>
      <c r="M100" s="113"/>
      <c r="N100" s="113"/>
      <c r="O100" s="92"/>
      <c r="P100" s="92"/>
      <c r="Q100" s="92"/>
      <c r="R100" s="92"/>
      <c r="S100" s="92"/>
      <c r="T100" s="92"/>
      <c r="U100" s="92"/>
      <c r="V100" s="92"/>
      <c r="W100" s="92"/>
      <c r="X100" s="92"/>
      <c r="Y100" s="92"/>
      <c r="Z100" s="92"/>
      <c r="AA100" s="92"/>
      <c r="AB100" s="110"/>
    </row>
    <row r="101" spans="1:28">
      <c r="A101" s="92"/>
      <c r="B101" s="92"/>
      <c r="C101" s="92"/>
      <c r="D101" s="92"/>
      <c r="E101" s="92"/>
      <c r="F101" s="92"/>
      <c r="G101" s="92"/>
      <c r="H101" s="92"/>
      <c r="I101" s="92"/>
      <c r="J101" s="113"/>
      <c r="K101" s="113"/>
      <c r="L101" s="113"/>
      <c r="M101" s="113"/>
      <c r="N101" s="113"/>
      <c r="O101" s="92"/>
      <c r="P101" s="92"/>
      <c r="Q101" s="92"/>
      <c r="R101" s="92"/>
      <c r="S101" s="92"/>
      <c r="T101" s="92"/>
      <c r="U101" s="92"/>
      <c r="V101" s="92"/>
      <c r="W101" s="92"/>
      <c r="X101" s="92"/>
      <c r="Y101" s="92"/>
      <c r="Z101" s="92"/>
      <c r="AA101" s="92"/>
      <c r="AB101" s="110"/>
    </row>
    <row r="102" spans="1:28">
      <c r="A102" s="92"/>
      <c r="B102" s="92"/>
      <c r="C102" s="92"/>
      <c r="D102" s="92"/>
      <c r="E102" s="92"/>
      <c r="F102" s="92"/>
      <c r="G102" s="92"/>
      <c r="H102" s="92"/>
      <c r="I102" s="92"/>
      <c r="J102" s="113"/>
      <c r="K102" s="113"/>
      <c r="L102" s="113"/>
      <c r="M102" s="113"/>
      <c r="N102" s="113"/>
      <c r="O102" s="92"/>
      <c r="P102" s="92"/>
      <c r="Q102" s="92"/>
      <c r="R102" s="92"/>
      <c r="S102" s="92"/>
      <c r="T102" s="92"/>
      <c r="U102" s="92"/>
      <c r="V102" s="92"/>
      <c r="W102" s="92"/>
      <c r="X102" s="92"/>
      <c r="Y102" s="92"/>
      <c r="Z102" s="92"/>
      <c r="AA102" s="92"/>
      <c r="AB102" s="110"/>
    </row>
    <row r="103" spans="1:28">
      <c r="A103" s="92"/>
      <c r="B103" s="92"/>
      <c r="C103" s="92"/>
      <c r="D103" s="92"/>
      <c r="E103" s="92"/>
      <c r="F103" s="92"/>
      <c r="G103" s="92"/>
      <c r="H103" s="92"/>
      <c r="I103" s="92"/>
      <c r="J103" s="113"/>
      <c r="K103" s="113"/>
      <c r="L103" s="113"/>
      <c r="M103" s="113"/>
      <c r="N103" s="113"/>
      <c r="O103" s="92"/>
      <c r="P103" s="92"/>
      <c r="Q103" s="92"/>
      <c r="R103" s="92"/>
      <c r="S103" s="92"/>
      <c r="T103" s="92"/>
      <c r="U103" s="92"/>
      <c r="V103" s="92"/>
      <c r="W103" s="92"/>
      <c r="X103" s="92"/>
      <c r="Y103" s="92"/>
      <c r="Z103" s="92"/>
      <c r="AA103" s="92"/>
      <c r="AB103" s="110"/>
    </row>
    <row r="104" spans="1:28">
      <c r="A104" s="232"/>
      <c r="B104" s="232"/>
      <c r="C104" s="232"/>
      <c r="D104" s="232"/>
      <c r="E104" s="232"/>
      <c r="F104" s="232"/>
      <c r="G104" s="232"/>
      <c r="H104" s="232"/>
      <c r="I104" s="232"/>
      <c r="J104" s="233"/>
      <c r="K104" s="233"/>
      <c r="L104" s="233"/>
      <c r="M104" s="233"/>
      <c r="N104" s="233"/>
      <c r="O104" s="233"/>
      <c r="P104" s="92"/>
      <c r="Q104" s="92"/>
      <c r="R104" s="92"/>
      <c r="S104" s="92"/>
      <c r="T104" s="92"/>
      <c r="U104" s="92"/>
      <c r="V104" s="92"/>
      <c r="W104" s="92"/>
      <c r="X104" s="92"/>
      <c r="Y104" s="92"/>
      <c r="Z104" s="92"/>
      <c r="AA104" s="92"/>
      <c r="AB104" s="110"/>
    </row>
  </sheetData>
  <sheetProtection algorithmName="SHA-512" hashValue="aw2STRoSUIEcOvDEEobjz1VECxRr2mo5hcoQuh3Y8ThD/DbACISEW9JiPiHjt+OZ3q/neCYxCd4BLwbrG4niVg==" saltValue="/YVcBDCLSR4vH6DFuQvaeg==" spinCount="100000" sheet="1" selectLockedCells="1"/>
  <mergeCells count="362">
    <mergeCell ref="L49:M49"/>
    <mergeCell ref="N49:O49"/>
    <mergeCell ref="A50:I50"/>
    <mergeCell ref="J50:K50"/>
    <mergeCell ref="L50:M50"/>
    <mergeCell ref="N50:O50"/>
    <mergeCell ref="G68:G69"/>
    <mergeCell ref="H68:L69"/>
    <mergeCell ref="M68:M69"/>
    <mergeCell ref="N68:R69"/>
    <mergeCell ref="H63:L64"/>
    <mergeCell ref="N63:R64"/>
    <mergeCell ref="B63:F64"/>
    <mergeCell ref="B68:F69"/>
    <mergeCell ref="D54:I54"/>
    <mergeCell ref="D55:I55"/>
    <mergeCell ref="D56:I56"/>
    <mergeCell ref="A53:C53"/>
    <mergeCell ref="L56:M56"/>
    <mergeCell ref="N56:O56"/>
    <mergeCell ref="L57:M57"/>
    <mergeCell ref="N57:O57"/>
    <mergeCell ref="L58:M58"/>
    <mergeCell ref="L46:M46"/>
    <mergeCell ref="N46:O46"/>
    <mergeCell ref="D47:I47"/>
    <mergeCell ref="J47:K47"/>
    <mergeCell ref="L47:M47"/>
    <mergeCell ref="N47:O47"/>
    <mergeCell ref="D48:I48"/>
    <mergeCell ref="J48:K48"/>
    <mergeCell ref="L48:M48"/>
    <mergeCell ref="N48:O48"/>
    <mergeCell ref="A45:C45"/>
    <mergeCell ref="D45:I45"/>
    <mergeCell ref="P45:AA45"/>
    <mergeCell ref="AL15:AM15"/>
    <mergeCell ref="AN15:AO15"/>
    <mergeCell ref="AP15:AQ15"/>
    <mergeCell ref="AX15:AY15"/>
    <mergeCell ref="AR15:AS15"/>
    <mergeCell ref="AL27:AM27"/>
    <mergeCell ref="AN27:AO27"/>
    <mergeCell ref="AP27:AQ27"/>
    <mergeCell ref="AR27:AS27"/>
    <mergeCell ref="AX27:AY27"/>
    <mergeCell ref="AN42:AO42"/>
    <mergeCell ref="AP42:AQ42"/>
    <mergeCell ref="AP25:AQ25"/>
    <mergeCell ref="AN26:AO26"/>
    <mergeCell ref="AP26:AQ26"/>
    <mergeCell ref="AN28:AO28"/>
    <mergeCell ref="AP28:AQ28"/>
    <mergeCell ref="AN29:AO29"/>
    <mergeCell ref="AP29:AQ29"/>
    <mergeCell ref="AN30:AO30"/>
    <mergeCell ref="AP30:AQ30"/>
    <mergeCell ref="AL47:AM47"/>
    <mergeCell ref="AL48:AM48"/>
    <mergeCell ref="AL49:AM49"/>
    <mergeCell ref="AL50:AM50"/>
    <mergeCell ref="AL51:AM51"/>
    <mergeCell ref="AL52:AM52"/>
    <mergeCell ref="AN47:AO47"/>
    <mergeCell ref="AP47:AQ47"/>
    <mergeCell ref="AN48:AO48"/>
    <mergeCell ref="AP48:AQ48"/>
    <mergeCell ref="AN49:AO49"/>
    <mergeCell ref="AP49:AQ49"/>
    <mergeCell ref="AN50:AO50"/>
    <mergeCell ref="AP50:AQ50"/>
    <mergeCell ref="AN51:AO51"/>
    <mergeCell ref="AP51:AQ51"/>
    <mergeCell ref="AN52:AO52"/>
    <mergeCell ref="AP52:AQ52"/>
    <mergeCell ref="AL20:AM20"/>
    <mergeCell ref="AL24:AM24"/>
    <mergeCell ref="AL25:AM25"/>
    <mergeCell ref="AL26:AM26"/>
    <mergeCell ref="AL28:AM28"/>
    <mergeCell ref="AL29:AM29"/>
    <mergeCell ref="AL30:AM30"/>
    <mergeCell ref="AL31:AM31"/>
    <mergeCell ref="AL32:AM32"/>
    <mergeCell ref="AL36:AM36"/>
    <mergeCell ref="J20:K20"/>
    <mergeCell ref="J21:K21"/>
    <mergeCell ref="J54:K54"/>
    <mergeCell ref="J55:K55"/>
    <mergeCell ref="J56:K56"/>
    <mergeCell ref="D20:I20"/>
    <mergeCell ref="D21:I21"/>
    <mergeCell ref="A24:I24"/>
    <mergeCell ref="J23:K23"/>
    <mergeCell ref="D38:I38"/>
    <mergeCell ref="J38:K38"/>
    <mergeCell ref="D46:I46"/>
    <mergeCell ref="J46:K46"/>
    <mergeCell ref="A49:I49"/>
    <mergeCell ref="J49:K49"/>
    <mergeCell ref="J24:K24"/>
    <mergeCell ref="AF36:AK36"/>
    <mergeCell ref="AF37:AK37"/>
    <mergeCell ref="D53:I53"/>
    <mergeCell ref="A41:I41"/>
    <mergeCell ref="D36:I36"/>
    <mergeCell ref="D37:I37"/>
    <mergeCell ref="A27:C27"/>
    <mergeCell ref="D13:I13"/>
    <mergeCell ref="D14:I14"/>
    <mergeCell ref="D15:I15"/>
    <mergeCell ref="D16:I16"/>
    <mergeCell ref="D17:I17"/>
    <mergeCell ref="D18:I18"/>
    <mergeCell ref="D19:I19"/>
    <mergeCell ref="D22:I22"/>
    <mergeCell ref="A23:I23"/>
    <mergeCell ref="AN31:AO31"/>
    <mergeCell ref="AP31:AQ31"/>
    <mergeCell ref="AN32:AO32"/>
    <mergeCell ref="AP32:AQ32"/>
    <mergeCell ref="L12:M12"/>
    <mergeCell ref="J13:K13"/>
    <mergeCell ref="J14:K14"/>
    <mergeCell ref="J15:K15"/>
    <mergeCell ref="J16:K16"/>
    <mergeCell ref="J17:K17"/>
    <mergeCell ref="N12:O12"/>
    <mergeCell ref="L13:M13"/>
    <mergeCell ref="L14:M14"/>
    <mergeCell ref="L15:M15"/>
    <mergeCell ref="L16:M16"/>
    <mergeCell ref="L17:M17"/>
    <mergeCell ref="AN25:AO25"/>
    <mergeCell ref="AL12:AM12"/>
    <mergeCell ref="AL13:AM13"/>
    <mergeCell ref="AL14:AM14"/>
    <mergeCell ref="AL16:AM16"/>
    <mergeCell ref="AL17:AM17"/>
    <mergeCell ref="AL18:AM18"/>
    <mergeCell ref="AL19:AM19"/>
    <mergeCell ref="AN36:AO36"/>
    <mergeCell ref="AP36:AQ36"/>
    <mergeCell ref="AL37:AM37"/>
    <mergeCell ref="AN37:AO37"/>
    <mergeCell ref="AP37:AQ37"/>
    <mergeCell ref="AR23:BC23"/>
    <mergeCell ref="AF30:AK30"/>
    <mergeCell ref="AC31:AK31"/>
    <mergeCell ref="AR24:AS24"/>
    <mergeCell ref="AX24:AY24"/>
    <mergeCell ref="AR25:AS25"/>
    <mergeCell ref="AX25:AY25"/>
    <mergeCell ref="AF24:AK24"/>
    <mergeCell ref="AF25:AK25"/>
    <mergeCell ref="AF29:AK29"/>
    <mergeCell ref="AF26:AK26"/>
    <mergeCell ref="AF28:AK28"/>
    <mergeCell ref="AR26:AS26"/>
    <mergeCell ref="AX26:AY26"/>
    <mergeCell ref="AR28:AS28"/>
    <mergeCell ref="AX28:AY28"/>
    <mergeCell ref="AN24:AO24"/>
    <mergeCell ref="AP24:AQ24"/>
    <mergeCell ref="BA34:BC34"/>
    <mergeCell ref="AR35:BC35"/>
    <mergeCell ref="AC46:AE46"/>
    <mergeCell ref="AF46:AK46"/>
    <mergeCell ref="AR46:BC46"/>
    <mergeCell ref="AF47:AK47"/>
    <mergeCell ref="AY47:AZ47"/>
    <mergeCell ref="AU47:AV47"/>
    <mergeCell ref="P36:AA36"/>
    <mergeCell ref="V37:W37"/>
    <mergeCell ref="AL39:AM39"/>
    <mergeCell ref="AL40:AM40"/>
    <mergeCell ref="AL41:AM41"/>
    <mergeCell ref="AL42:AM42"/>
    <mergeCell ref="AF38:AK38"/>
    <mergeCell ref="AL38:AM38"/>
    <mergeCell ref="AR38:AS38"/>
    <mergeCell ref="AX38:AY38"/>
    <mergeCell ref="AN38:AO38"/>
    <mergeCell ref="AP38:AQ38"/>
    <mergeCell ref="AN39:AO39"/>
    <mergeCell ref="AP39:AQ39"/>
    <mergeCell ref="AN40:AO40"/>
    <mergeCell ref="AP40:AQ40"/>
    <mergeCell ref="AN41:AO41"/>
    <mergeCell ref="AP41:AQ41"/>
    <mergeCell ref="J57:K57"/>
    <mergeCell ref="J58:K58"/>
    <mergeCell ref="L54:M54"/>
    <mergeCell ref="N54:O54"/>
    <mergeCell ref="L55:M55"/>
    <mergeCell ref="N55:O55"/>
    <mergeCell ref="AC23:AE23"/>
    <mergeCell ref="AF23:AK23"/>
    <mergeCell ref="J32:K32"/>
    <mergeCell ref="L32:M32"/>
    <mergeCell ref="N32:O32"/>
    <mergeCell ref="L33:M33"/>
    <mergeCell ref="N33:O33"/>
    <mergeCell ref="J37:K37"/>
    <mergeCell ref="P53:AA53"/>
    <mergeCell ref="AC58:BC59"/>
    <mergeCell ref="AF50:AK50"/>
    <mergeCell ref="AC51:AK51"/>
    <mergeCell ref="AC52:AK52"/>
    <mergeCell ref="AF48:AK48"/>
    <mergeCell ref="J42:K42"/>
    <mergeCell ref="L42:M42"/>
    <mergeCell ref="N42:O42"/>
    <mergeCell ref="AF17:AK17"/>
    <mergeCell ref="AF18:AK18"/>
    <mergeCell ref="L20:M20"/>
    <mergeCell ref="AF16:AK16"/>
    <mergeCell ref="L24:M24"/>
    <mergeCell ref="N28:O28"/>
    <mergeCell ref="J29:K29"/>
    <mergeCell ref="L29:M29"/>
    <mergeCell ref="N29:O29"/>
    <mergeCell ref="L18:M18"/>
    <mergeCell ref="L19:M19"/>
    <mergeCell ref="J18:K18"/>
    <mergeCell ref="J19:K19"/>
    <mergeCell ref="P29:AA29"/>
    <mergeCell ref="D28:I28"/>
    <mergeCell ref="P28:AA28"/>
    <mergeCell ref="D30:I30"/>
    <mergeCell ref="D31:I31"/>
    <mergeCell ref="D29:I29"/>
    <mergeCell ref="P27:AA27"/>
    <mergeCell ref="L31:M31"/>
    <mergeCell ref="N31:O31"/>
    <mergeCell ref="D40:I40"/>
    <mergeCell ref="D27:I27"/>
    <mergeCell ref="D39:I39"/>
    <mergeCell ref="L37:M37"/>
    <mergeCell ref="N37:O37"/>
    <mergeCell ref="J39:K39"/>
    <mergeCell ref="L39:M39"/>
    <mergeCell ref="N39:O39"/>
    <mergeCell ref="J40:K40"/>
    <mergeCell ref="L40:M40"/>
    <mergeCell ref="N40:O40"/>
    <mergeCell ref="U35:AA35"/>
    <mergeCell ref="A36:C36"/>
    <mergeCell ref="J30:K30"/>
    <mergeCell ref="L30:M30"/>
    <mergeCell ref="J31:K31"/>
    <mergeCell ref="J28:K28"/>
    <mergeCell ref="L28:M28"/>
    <mergeCell ref="U52:AA52"/>
    <mergeCell ref="AR16:AS16"/>
    <mergeCell ref="AX16:AY16"/>
    <mergeCell ref="AC19:AK19"/>
    <mergeCell ref="AC20:AK20"/>
    <mergeCell ref="AN16:AO16"/>
    <mergeCell ref="AP16:AQ16"/>
    <mergeCell ref="AN17:AO17"/>
    <mergeCell ref="AP17:AQ17"/>
    <mergeCell ref="AN18:AO18"/>
    <mergeCell ref="AP18:AQ18"/>
    <mergeCell ref="AN19:AO19"/>
    <mergeCell ref="AP19:AQ19"/>
    <mergeCell ref="AN20:AO20"/>
    <mergeCell ref="AP20:AQ20"/>
    <mergeCell ref="A33:I33"/>
    <mergeCell ref="A42:I42"/>
    <mergeCell ref="AF49:AK49"/>
    <mergeCell ref="AX11:AY11"/>
    <mergeCell ref="AF12:AK12"/>
    <mergeCell ref="AR12:AS12"/>
    <mergeCell ref="AX12:AY12"/>
    <mergeCell ref="AR13:AS13"/>
    <mergeCell ref="AX13:AY13"/>
    <mergeCell ref="AF14:AK14"/>
    <mergeCell ref="AR14:AS14"/>
    <mergeCell ref="AX14:AY14"/>
    <mergeCell ref="AN11:AO11"/>
    <mergeCell ref="AP11:AQ11"/>
    <mergeCell ref="AN12:AO12"/>
    <mergeCell ref="AP12:AQ12"/>
    <mergeCell ref="AN13:AO13"/>
    <mergeCell ref="AP13:AQ13"/>
    <mergeCell ref="AN14:AO14"/>
    <mergeCell ref="AP14:AQ14"/>
    <mergeCell ref="AF13:AK13"/>
    <mergeCell ref="AL11:AM11"/>
    <mergeCell ref="AQ1:AS1"/>
    <mergeCell ref="AT1:BC1"/>
    <mergeCell ref="AQ2:AS3"/>
    <mergeCell ref="AT2:BC2"/>
    <mergeCell ref="O4:AN5"/>
    <mergeCell ref="AO5:AV5"/>
    <mergeCell ref="AW45:BC45"/>
    <mergeCell ref="AF39:AK39"/>
    <mergeCell ref="AF40:AK40"/>
    <mergeCell ref="AC41:AK41"/>
    <mergeCell ref="AC42:AK42"/>
    <mergeCell ref="AC32:AK32"/>
    <mergeCell ref="AC35:AE35"/>
    <mergeCell ref="AF35:AK35"/>
    <mergeCell ref="AC10:AE10"/>
    <mergeCell ref="AF10:AK10"/>
    <mergeCell ref="AR10:BC10"/>
    <mergeCell ref="AF11:AK11"/>
    <mergeCell ref="N30:O30"/>
    <mergeCell ref="P10:AA10"/>
    <mergeCell ref="P20:AA20"/>
    <mergeCell ref="V18:W18"/>
    <mergeCell ref="P18:Q18"/>
    <mergeCell ref="N24:O24"/>
    <mergeCell ref="D11:I11"/>
    <mergeCell ref="D12:I12"/>
    <mergeCell ref="J22:K22"/>
    <mergeCell ref="A104:I104"/>
    <mergeCell ref="J104:L104"/>
    <mergeCell ref="M104:O104"/>
    <mergeCell ref="AC56:BC57"/>
    <mergeCell ref="A10:C10"/>
    <mergeCell ref="A32:I32"/>
    <mergeCell ref="A57:I57"/>
    <mergeCell ref="A58:I58"/>
    <mergeCell ref="G63:G64"/>
    <mergeCell ref="M63:M64"/>
    <mergeCell ref="AI63:AI64"/>
    <mergeCell ref="S63:S64"/>
    <mergeCell ref="N58:O58"/>
    <mergeCell ref="AM68:AQ69"/>
    <mergeCell ref="AO63:AO64"/>
    <mergeCell ref="T63:X64"/>
    <mergeCell ref="AJ63:AN64"/>
    <mergeCell ref="AP63:AT64"/>
    <mergeCell ref="AD68:AH69"/>
    <mergeCell ref="AD63:AH64"/>
    <mergeCell ref="AR11:AS11"/>
    <mergeCell ref="J41:K41"/>
    <mergeCell ref="L41:M41"/>
    <mergeCell ref="N41:O41"/>
    <mergeCell ref="L38:M38"/>
    <mergeCell ref="N38:O38"/>
    <mergeCell ref="L11:M11"/>
    <mergeCell ref="N11:O11"/>
    <mergeCell ref="L21:M21"/>
    <mergeCell ref="L22:M22"/>
    <mergeCell ref="L23:M23"/>
    <mergeCell ref="N22:O22"/>
    <mergeCell ref="N23:O23"/>
    <mergeCell ref="N13:O13"/>
    <mergeCell ref="N14:O14"/>
    <mergeCell ref="N15:O15"/>
    <mergeCell ref="N16:O16"/>
    <mergeCell ref="N17:O17"/>
    <mergeCell ref="N18:O18"/>
    <mergeCell ref="N19:O19"/>
    <mergeCell ref="N20:O20"/>
    <mergeCell ref="N21:O21"/>
    <mergeCell ref="J11:K11"/>
    <mergeCell ref="J12:K12"/>
    <mergeCell ref="J33:K33"/>
  </mergeCells>
  <phoneticPr fontId="6"/>
  <dataValidations count="6">
    <dataValidation imeMode="off" allowBlank="1" showInputMessage="1" showErrorMessage="1" sqref="J15:J16" xr:uid="{00000000-0002-0000-0000-000001000000}"/>
    <dataValidation type="whole" operator="greaterThanOrEqual" allowBlank="1" showInputMessage="1" showErrorMessage="1" sqref="AU47:AV47 V37:W37" xr:uid="{F4D08066-53D4-4379-B925-38ECFCDB7B68}">
      <formula1>0</formula1>
    </dataValidation>
    <dataValidation type="list" allowBlank="1" showInputMessage="1" showErrorMessage="1" sqref="BA34:BC34" xr:uid="{9D499472-F6A7-4D42-8E57-DD368178CF62}">
      <formula1>"要選択,非該当,該当"</formula1>
    </dataValidation>
    <dataValidation type="list" allowBlank="1" showInputMessage="1" showErrorMessage="1" sqref="U35:AA35" xr:uid="{561DA330-266C-467B-ACDD-C1FC257F6EC7}">
      <formula1>"選択してください,非該当,該当（下記に施設数を入力）"</formula1>
    </dataValidation>
    <dataValidation type="list" allowBlank="1" showInputMessage="1" showErrorMessage="1" sqref="U52:AA52" xr:uid="{09A31594-EF7F-4546-A3BA-23BAAE26303F}">
      <formula1>"選択してください,非該当,利用する"</formula1>
    </dataValidation>
    <dataValidation type="list" allowBlank="1" showInputMessage="1" showErrorMessage="1" sqref="AO5" xr:uid="{AAE3AFEB-01C2-44E5-B32C-A1FDD61FDD6B}">
      <formula1>"SMOCRC,SMOCRC＋SMO事務局"</formula1>
    </dataValidation>
  </dataValidations>
  <printOptions horizontalCentered="1" verticalCentered="1"/>
  <pageMargins left="0" right="0" top="0" bottom="0" header="0.51181102362204722" footer="0.51181102362204722"/>
  <pageSetup paperSize="9" scale="72" orientation="landscape" r:id="rId1"/>
  <headerFooter alignWithMargins="0"/>
  <ignoredErrors>
    <ignoredError sqref="AC56:BC59" unlocked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0E033-A726-4C74-A25B-9651AD8FD8B1}">
  <sheetPr>
    <pageSetUpPr fitToPage="1"/>
  </sheetPr>
  <dimension ref="A1:N50"/>
  <sheetViews>
    <sheetView view="pageBreakPreview" zoomScaleNormal="100" zoomScaleSheetLayoutView="100" workbookViewId="0">
      <selection activeCell="M13" sqref="M13"/>
    </sheetView>
  </sheetViews>
  <sheetFormatPr defaultColWidth="9" defaultRowHeight="13"/>
  <cols>
    <col min="1" max="1" width="5" style="55" customWidth="1"/>
    <col min="2" max="2" width="28.4140625" style="55" customWidth="1"/>
    <col min="3" max="3" width="5.58203125" style="55" customWidth="1"/>
    <col min="4" max="4" width="2.58203125" style="55" customWidth="1"/>
    <col min="5" max="5" width="13.08203125" style="55" customWidth="1"/>
    <col min="6" max="6" width="2.58203125" style="55" customWidth="1"/>
    <col min="7" max="7" width="13.08203125" style="55" customWidth="1"/>
    <col min="8" max="8" width="2.58203125" style="55" customWidth="1"/>
    <col min="9" max="9" width="13.08203125" style="55" customWidth="1"/>
    <col min="10" max="10" width="2.58203125" style="55" customWidth="1"/>
    <col min="11" max="11" width="13.08203125" style="55" customWidth="1"/>
    <col min="12" max="12" width="6.9140625" style="55" customWidth="1"/>
    <col min="13" max="16384" width="9" style="55"/>
  </cols>
  <sheetData>
    <row r="1" spans="1:12">
      <c r="A1" s="54"/>
      <c r="B1" s="157" t="s">
        <v>84</v>
      </c>
      <c r="C1" s="54"/>
      <c r="D1" s="54"/>
      <c r="E1" s="54"/>
      <c r="F1" s="54"/>
      <c r="G1" s="54"/>
      <c r="H1" s="54"/>
      <c r="I1" s="54"/>
      <c r="J1" s="54"/>
      <c r="K1" s="54"/>
      <c r="L1" s="54"/>
    </row>
    <row r="2" spans="1:12" ht="14">
      <c r="A2" s="56"/>
      <c r="B2" s="56"/>
      <c r="C2" s="57"/>
      <c r="D2" s="56"/>
      <c r="E2" s="56"/>
      <c r="F2" s="56"/>
      <c r="G2" s="58"/>
      <c r="H2" s="59"/>
      <c r="I2" s="58"/>
      <c r="J2" s="350"/>
      <c r="K2" s="350"/>
      <c r="L2" s="350"/>
    </row>
    <row r="3" spans="1:12" ht="14.25" customHeight="1">
      <c r="A3" s="60"/>
      <c r="B3" s="60"/>
      <c r="C3" s="60"/>
      <c r="D3" s="60"/>
      <c r="E3" s="56"/>
      <c r="F3" s="56"/>
      <c r="G3" s="58"/>
      <c r="H3" s="59"/>
      <c r="I3" s="58"/>
      <c r="J3" s="350"/>
      <c r="K3" s="350"/>
      <c r="L3" s="350"/>
    </row>
    <row r="4" spans="1:12" ht="41.25" customHeight="1">
      <c r="A4" s="351" t="s">
        <v>85</v>
      </c>
      <c r="B4" s="351"/>
      <c r="C4" s="351"/>
      <c r="D4" s="351"/>
      <c r="E4" s="351"/>
      <c r="F4" s="351"/>
      <c r="G4" s="351"/>
      <c r="H4" s="351"/>
      <c r="I4" s="351"/>
      <c r="J4" s="351"/>
      <c r="K4" s="351"/>
      <c r="L4" s="61"/>
    </row>
    <row r="5" spans="1:12" ht="14.5" thickBot="1">
      <c r="A5" s="61"/>
      <c r="B5" s="61"/>
      <c r="C5" s="62"/>
      <c r="D5" s="61"/>
      <c r="E5" s="61"/>
      <c r="F5" s="61"/>
      <c r="G5" s="61"/>
      <c r="H5" s="61"/>
      <c r="I5" s="61"/>
      <c r="J5" s="61"/>
      <c r="K5" s="63" t="s">
        <v>86</v>
      </c>
      <c r="L5" s="61"/>
    </row>
    <row r="6" spans="1:12">
      <c r="A6" s="352" t="s">
        <v>87</v>
      </c>
      <c r="B6" s="353"/>
      <c r="C6" s="356" t="s">
        <v>88</v>
      </c>
      <c r="D6" s="358" t="s">
        <v>89</v>
      </c>
      <c r="E6" s="353"/>
      <c r="F6" s="358" t="s">
        <v>90</v>
      </c>
      <c r="G6" s="353"/>
      <c r="H6" s="358" t="s">
        <v>91</v>
      </c>
      <c r="I6" s="353"/>
      <c r="J6" s="358" t="s">
        <v>92</v>
      </c>
      <c r="K6" s="359"/>
      <c r="L6" s="361" t="s">
        <v>93</v>
      </c>
    </row>
    <row r="7" spans="1:12">
      <c r="A7" s="354"/>
      <c r="B7" s="355"/>
      <c r="C7" s="357"/>
      <c r="D7" s="355"/>
      <c r="E7" s="355"/>
      <c r="F7" s="355"/>
      <c r="G7" s="355"/>
      <c r="H7" s="355"/>
      <c r="I7" s="355"/>
      <c r="J7" s="355"/>
      <c r="K7" s="360"/>
      <c r="L7" s="362"/>
    </row>
    <row r="8" spans="1:12">
      <c r="A8" s="354"/>
      <c r="B8" s="355"/>
      <c r="C8" s="357"/>
      <c r="D8" s="355"/>
      <c r="E8" s="355"/>
      <c r="F8" s="355"/>
      <c r="G8" s="355"/>
      <c r="H8" s="355"/>
      <c r="I8" s="355"/>
      <c r="J8" s="355"/>
      <c r="K8" s="360"/>
      <c r="L8" s="362"/>
    </row>
    <row r="9" spans="1:12" ht="45" customHeight="1">
      <c r="A9" s="31" t="s">
        <v>94</v>
      </c>
      <c r="B9" s="64" t="s">
        <v>95</v>
      </c>
      <c r="C9" s="470">
        <v>2</v>
      </c>
      <c r="D9" s="346"/>
      <c r="E9" s="347"/>
      <c r="F9" s="198"/>
      <c r="G9" s="199" t="s">
        <v>96</v>
      </c>
      <c r="H9" s="198"/>
      <c r="I9" s="200" t="s">
        <v>97</v>
      </c>
      <c r="J9" s="198"/>
      <c r="K9" s="199" t="s">
        <v>98</v>
      </c>
      <c r="L9" s="13" t="str">
        <f>IF(D9="○",C9*1,IF(F9="○",C9*2,IF(H9="○",C9*3,IF(J9="○",C9*5,"0"))))</f>
        <v>0</v>
      </c>
    </row>
    <row r="10" spans="1:12" ht="57.75" customHeight="1">
      <c r="A10" s="31" t="s">
        <v>99</v>
      </c>
      <c r="B10" s="64" t="s">
        <v>100</v>
      </c>
      <c r="C10" s="470">
        <v>3</v>
      </c>
      <c r="D10" s="346"/>
      <c r="E10" s="347"/>
      <c r="F10" s="198"/>
      <c r="G10" s="199" t="s">
        <v>101</v>
      </c>
      <c r="H10" s="198"/>
      <c r="I10" s="199" t="s">
        <v>102</v>
      </c>
      <c r="J10" s="198"/>
      <c r="K10" s="201" t="s">
        <v>103</v>
      </c>
      <c r="L10" s="13" t="str">
        <f t="shared" ref="L10:L18" si="0">IF(D10="○",C10*1,IF(F10="○",C10*2,IF(H10="○",C10*3,IF(J10="○",C10*5,"0"))))</f>
        <v>0</v>
      </c>
    </row>
    <row r="11" spans="1:12" ht="60" customHeight="1">
      <c r="A11" s="31" t="s">
        <v>104</v>
      </c>
      <c r="B11" s="64" t="s">
        <v>105</v>
      </c>
      <c r="C11" s="470">
        <v>2</v>
      </c>
      <c r="D11" s="198"/>
      <c r="E11" s="200" t="s">
        <v>106</v>
      </c>
      <c r="F11" s="198"/>
      <c r="G11" s="200" t="s">
        <v>107</v>
      </c>
      <c r="H11" s="198"/>
      <c r="I11" s="200" t="s">
        <v>108</v>
      </c>
      <c r="J11" s="198"/>
      <c r="K11" s="201" t="s">
        <v>109</v>
      </c>
      <c r="L11" s="223" t="str">
        <f t="shared" si="0"/>
        <v>0</v>
      </c>
    </row>
    <row r="12" spans="1:12" ht="45" customHeight="1">
      <c r="A12" s="31" t="s">
        <v>110</v>
      </c>
      <c r="B12" s="64" t="s">
        <v>111</v>
      </c>
      <c r="C12" s="470">
        <v>3</v>
      </c>
      <c r="D12" s="198"/>
      <c r="E12" s="199" t="s">
        <v>112</v>
      </c>
      <c r="F12" s="198"/>
      <c r="G12" s="199" t="s">
        <v>113</v>
      </c>
      <c r="H12" s="198"/>
      <c r="I12" s="199" t="s">
        <v>114</v>
      </c>
      <c r="J12" s="198"/>
      <c r="K12" s="199" t="s">
        <v>115</v>
      </c>
      <c r="L12" s="13" t="str">
        <f t="shared" si="0"/>
        <v>0</v>
      </c>
    </row>
    <row r="13" spans="1:12" ht="60" customHeight="1">
      <c r="A13" s="31" t="s">
        <v>116</v>
      </c>
      <c r="B13" s="64" t="s">
        <v>117</v>
      </c>
      <c r="C13" s="470">
        <v>3</v>
      </c>
      <c r="D13" s="198"/>
      <c r="E13" s="200" t="s">
        <v>118</v>
      </c>
      <c r="F13" s="198"/>
      <c r="G13" s="200" t="s">
        <v>119</v>
      </c>
      <c r="H13" s="198"/>
      <c r="I13" s="199" t="s">
        <v>120</v>
      </c>
      <c r="J13" s="198"/>
      <c r="K13" s="201" t="s">
        <v>121</v>
      </c>
      <c r="L13" s="223" t="str">
        <f t="shared" si="0"/>
        <v>0</v>
      </c>
    </row>
    <row r="14" spans="1:12" ht="61.5" customHeight="1">
      <c r="A14" s="31" t="s">
        <v>122</v>
      </c>
      <c r="B14" s="64" t="s">
        <v>123</v>
      </c>
      <c r="C14" s="470">
        <v>3</v>
      </c>
      <c r="D14" s="198"/>
      <c r="E14" s="200" t="s">
        <v>124</v>
      </c>
      <c r="F14" s="198"/>
      <c r="G14" s="200" t="s">
        <v>125</v>
      </c>
      <c r="H14" s="198"/>
      <c r="I14" s="200" t="s">
        <v>126</v>
      </c>
      <c r="J14" s="198"/>
      <c r="K14" s="201" t="s">
        <v>127</v>
      </c>
      <c r="L14" s="223" t="str">
        <f t="shared" si="0"/>
        <v>0</v>
      </c>
    </row>
    <row r="15" spans="1:12" ht="45" customHeight="1">
      <c r="A15" s="31" t="s">
        <v>128</v>
      </c>
      <c r="B15" s="64" t="s">
        <v>129</v>
      </c>
      <c r="C15" s="470">
        <v>2</v>
      </c>
      <c r="D15" s="198"/>
      <c r="E15" s="199" t="s">
        <v>130</v>
      </c>
      <c r="F15" s="198"/>
      <c r="G15" s="200" t="s">
        <v>131</v>
      </c>
      <c r="H15" s="198"/>
      <c r="I15" s="200" t="s">
        <v>132</v>
      </c>
      <c r="J15" s="198"/>
      <c r="K15" s="201" t="s">
        <v>133</v>
      </c>
      <c r="L15" s="13" t="str">
        <f t="shared" si="0"/>
        <v>0</v>
      </c>
    </row>
    <row r="16" spans="1:12" ht="60" customHeight="1">
      <c r="A16" s="31" t="s">
        <v>134</v>
      </c>
      <c r="B16" s="64" t="s">
        <v>135</v>
      </c>
      <c r="C16" s="470">
        <v>3</v>
      </c>
      <c r="D16" s="198"/>
      <c r="E16" s="200" t="s">
        <v>136</v>
      </c>
      <c r="F16" s="198"/>
      <c r="G16" s="200" t="s">
        <v>137</v>
      </c>
      <c r="H16" s="198"/>
      <c r="I16" s="200" t="s">
        <v>138</v>
      </c>
      <c r="J16" s="198"/>
      <c r="K16" s="201" t="s">
        <v>139</v>
      </c>
      <c r="L16" s="223" t="str">
        <f t="shared" si="0"/>
        <v>0</v>
      </c>
    </row>
    <row r="17" spans="1:14" ht="60" customHeight="1">
      <c r="A17" s="31" t="s">
        <v>140</v>
      </c>
      <c r="B17" s="64" t="s">
        <v>141</v>
      </c>
      <c r="C17" s="470">
        <v>3</v>
      </c>
      <c r="D17" s="198"/>
      <c r="E17" s="199" t="s">
        <v>142</v>
      </c>
      <c r="F17" s="198"/>
      <c r="G17" s="199" t="s">
        <v>143</v>
      </c>
      <c r="H17" s="198"/>
      <c r="I17" s="200" t="s">
        <v>144</v>
      </c>
      <c r="J17" s="198"/>
      <c r="K17" s="201" t="s">
        <v>145</v>
      </c>
      <c r="L17" s="13" t="str">
        <f t="shared" si="0"/>
        <v>0</v>
      </c>
    </row>
    <row r="18" spans="1:14" ht="45" customHeight="1">
      <c r="A18" s="31" t="s">
        <v>146</v>
      </c>
      <c r="B18" s="64" t="s">
        <v>147</v>
      </c>
      <c r="C18" s="470">
        <v>1</v>
      </c>
      <c r="D18" s="346"/>
      <c r="E18" s="347"/>
      <c r="F18" s="198"/>
      <c r="G18" s="199" t="s">
        <v>148</v>
      </c>
      <c r="H18" s="346"/>
      <c r="I18" s="347"/>
      <c r="J18" s="348"/>
      <c r="K18" s="349"/>
      <c r="L18" s="13" t="str">
        <f t="shared" si="0"/>
        <v>0</v>
      </c>
    </row>
    <row r="19" spans="1:14" ht="22.5" customHeight="1" thickBot="1">
      <c r="A19" s="363" t="s">
        <v>149</v>
      </c>
      <c r="B19" s="364"/>
      <c r="C19" s="471" t="s">
        <v>150</v>
      </c>
      <c r="D19" s="471"/>
      <c r="E19" s="471"/>
      <c r="F19" s="471"/>
      <c r="G19" s="471"/>
      <c r="H19" s="471"/>
      <c r="I19" s="471"/>
      <c r="J19" s="471"/>
      <c r="K19" s="472"/>
      <c r="L19" s="149">
        <f>SUM(L9:L18)</f>
        <v>0</v>
      </c>
    </row>
    <row r="20" spans="1:14" ht="14">
      <c r="A20" s="59"/>
      <c r="B20" s="59"/>
      <c r="C20" s="58"/>
      <c r="D20" s="59"/>
      <c r="E20" s="59"/>
      <c r="F20" s="59"/>
      <c r="G20" s="59"/>
      <c r="H20" s="59"/>
      <c r="I20" s="59"/>
      <c r="J20" s="59"/>
      <c r="K20" s="59"/>
      <c r="L20" s="59"/>
    </row>
    <row r="21" spans="1:14" s="40" customFormat="1">
      <c r="A21" s="41"/>
      <c r="B21" s="370" t="s">
        <v>151</v>
      </c>
      <c r="C21" s="371"/>
      <c r="D21" s="371"/>
      <c r="E21" s="371"/>
      <c r="F21" s="371"/>
      <c r="G21" s="371"/>
      <c r="H21" s="371"/>
      <c r="I21" s="371"/>
      <c r="J21" s="371"/>
      <c r="K21" s="371"/>
      <c r="L21" s="42"/>
      <c r="M21" s="39"/>
      <c r="N21" s="39"/>
    </row>
    <row r="22" spans="1:14" s="40" customFormat="1">
      <c r="A22" s="371" t="s">
        <v>152</v>
      </c>
      <c r="B22" s="371"/>
      <c r="C22" s="371"/>
      <c r="D22" s="371"/>
      <c r="E22" s="371"/>
      <c r="F22" s="371"/>
      <c r="G22" s="371"/>
      <c r="H22" s="371"/>
      <c r="I22" s="371"/>
      <c r="J22" s="371"/>
      <c r="K22" s="39"/>
      <c r="L22" s="39"/>
      <c r="M22" s="39"/>
      <c r="N22" s="39"/>
    </row>
    <row r="23" spans="1:14" s="50" customFormat="1" ht="13.5" thickBot="1">
      <c r="A23" s="49"/>
      <c r="B23" s="372" t="s">
        <v>153</v>
      </c>
      <c r="C23" s="367" t="s">
        <v>154</v>
      </c>
      <c r="D23" s="368"/>
      <c r="E23" s="369"/>
      <c r="F23" s="367" t="s">
        <v>155</v>
      </c>
      <c r="G23" s="369"/>
      <c r="H23" s="367" t="s">
        <v>156</v>
      </c>
      <c r="I23" s="369"/>
      <c r="J23" s="367" t="s">
        <v>157</v>
      </c>
      <c r="K23" s="369"/>
      <c r="L23" s="39"/>
      <c r="M23" s="39"/>
      <c r="N23" s="39"/>
    </row>
    <row r="24" spans="1:14" s="50" customFormat="1" ht="13.5" thickTop="1">
      <c r="A24" s="49"/>
      <c r="B24" s="373"/>
      <c r="C24" s="365">
        <v>10</v>
      </c>
      <c r="D24" s="375"/>
      <c r="E24" s="366"/>
      <c r="F24" s="365">
        <v>14</v>
      </c>
      <c r="G24" s="366"/>
      <c r="H24" s="365">
        <v>18</v>
      </c>
      <c r="I24" s="366"/>
      <c r="J24" s="365">
        <v>22</v>
      </c>
      <c r="K24" s="366"/>
      <c r="L24" s="39"/>
      <c r="M24" s="39"/>
      <c r="N24" s="39"/>
    </row>
    <row r="25" spans="1:14" s="50" customFormat="1" ht="13.5" thickBot="1">
      <c r="A25" s="49"/>
      <c r="B25" s="373"/>
      <c r="C25" s="367" t="s">
        <v>158</v>
      </c>
      <c r="D25" s="368"/>
      <c r="E25" s="369"/>
      <c r="F25" s="367" t="s">
        <v>159</v>
      </c>
      <c r="G25" s="369"/>
      <c r="H25" s="367" t="s">
        <v>160</v>
      </c>
      <c r="I25" s="369"/>
      <c r="J25" s="376" t="s">
        <v>161</v>
      </c>
      <c r="K25" s="376"/>
      <c r="L25" s="39"/>
      <c r="M25" s="39"/>
      <c r="N25" s="39"/>
    </row>
    <row r="26" spans="1:14" s="50" customFormat="1" ht="13.5" thickTop="1">
      <c r="A26" s="49"/>
      <c r="B26" s="374"/>
      <c r="C26" s="365">
        <v>26</v>
      </c>
      <c r="D26" s="375"/>
      <c r="E26" s="366"/>
      <c r="F26" s="365">
        <v>30</v>
      </c>
      <c r="G26" s="366"/>
      <c r="H26" s="365">
        <v>34</v>
      </c>
      <c r="I26" s="366"/>
      <c r="J26" s="377">
        <v>38</v>
      </c>
      <c r="K26" s="377"/>
      <c r="L26" s="39"/>
      <c r="M26" s="39"/>
      <c r="N26" s="39"/>
    </row>
    <row r="27" spans="1:14" s="39" customFormat="1">
      <c r="A27" s="371" t="s">
        <v>162</v>
      </c>
      <c r="B27" s="371"/>
      <c r="C27" s="371"/>
      <c r="D27" s="371"/>
      <c r="E27" s="371"/>
      <c r="F27" s="371"/>
      <c r="G27" s="371"/>
      <c r="H27" s="371"/>
      <c r="I27" s="371"/>
      <c r="J27" s="371"/>
    </row>
    <row r="28" spans="1:14" s="39" customFormat="1" ht="13.5" thickBot="1">
      <c r="A28" s="51"/>
      <c r="B28" s="372" t="s">
        <v>163</v>
      </c>
      <c r="C28" s="367" t="s">
        <v>164</v>
      </c>
      <c r="D28" s="368"/>
      <c r="E28" s="369"/>
      <c r="F28" s="367" t="s">
        <v>165</v>
      </c>
      <c r="G28" s="369"/>
      <c r="H28" s="367" t="s">
        <v>166</v>
      </c>
      <c r="I28" s="369"/>
      <c r="J28" s="367" t="s">
        <v>167</v>
      </c>
      <c r="K28" s="369"/>
    </row>
    <row r="29" spans="1:14" s="39" customFormat="1" ht="13.5" thickTop="1">
      <c r="A29" s="51"/>
      <c r="B29" s="373"/>
      <c r="C29" s="365">
        <v>15</v>
      </c>
      <c r="D29" s="375"/>
      <c r="E29" s="366"/>
      <c r="F29" s="365">
        <v>21</v>
      </c>
      <c r="G29" s="366"/>
      <c r="H29" s="365">
        <v>27</v>
      </c>
      <c r="I29" s="366"/>
      <c r="J29" s="365">
        <v>33</v>
      </c>
      <c r="K29" s="366"/>
    </row>
    <row r="30" spans="1:14" s="39" customFormat="1" ht="13.5" thickBot="1">
      <c r="A30" s="51"/>
      <c r="B30" s="373"/>
      <c r="C30" s="367" t="s">
        <v>168</v>
      </c>
      <c r="D30" s="368"/>
      <c r="E30" s="369"/>
      <c r="F30" s="367" t="s">
        <v>169</v>
      </c>
      <c r="G30" s="369"/>
      <c r="H30" s="367" t="s">
        <v>170</v>
      </c>
      <c r="I30" s="369"/>
      <c r="J30" s="376" t="s">
        <v>171</v>
      </c>
      <c r="K30" s="376"/>
    </row>
    <row r="31" spans="1:14" s="39" customFormat="1" ht="13.5" thickTop="1">
      <c r="A31" s="51"/>
      <c r="B31" s="374"/>
      <c r="C31" s="365">
        <v>39</v>
      </c>
      <c r="D31" s="375"/>
      <c r="E31" s="366"/>
      <c r="F31" s="365">
        <v>45</v>
      </c>
      <c r="G31" s="366"/>
      <c r="H31" s="365">
        <v>51</v>
      </c>
      <c r="I31" s="366"/>
      <c r="J31" s="377">
        <v>57</v>
      </c>
      <c r="K31" s="377"/>
    </row>
    <row r="32" spans="1:14" s="39" customFormat="1">
      <c r="A32" s="384" t="s">
        <v>172</v>
      </c>
      <c r="B32" s="384"/>
      <c r="C32" s="384"/>
      <c r="D32" s="384"/>
      <c r="E32" s="384"/>
      <c r="F32" s="384"/>
      <c r="G32" s="384"/>
      <c r="H32" s="384"/>
      <c r="I32" s="384"/>
      <c r="J32" s="384"/>
      <c r="K32" s="72"/>
    </row>
    <row r="33" spans="1:14" s="39" customFormat="1" ht="13.5" thickBot="1">
      <c r="A33" s="66"/>
      <c r="B33" s="372" t="s">
        <v>173</v>
      </c>
      <c r="C33" s="367" t="s">
        <v>174</v>
      </c>
      <c r="D33" s="368"/>
      <c r="E33" s="369"/>
      <c r="F33" s="367" t="s">
        <v>175</v>
      </c>
      <c r="G33" s="369"/>
      <c r="H33" s="367" t="s">
        <v>176</v>
      </c>
      <c r="I33" s="369"/>
      <c r="J33" s="367" t="s">
        <v>177</v>
      </c>
      <c r="K33" s="369"/>
    </row>
    <row r="34" spans="1:14" s="39" customFormat="1" ht="13.5" thickTop="1">
      <c r="A34" s="66"/>
      <c r="B34" s="373"/>
      <c r="C34" s="365">
        <v>15</v>
      </c>
      <c r="D34" s="375"/>
      <c r="E34" s="366"/>
      <c r="F34" s="365">
        <v>21</v>
      </c>
      <c r="G34" s="366"/>
      <c r="H34" s="365">
        <v>27</v>
      </c>
      <c r="I34" s="366"/>
      <c r="J34" s="365">
        <v>33</v>
      </c>
      <c r="K34" s="366"/>
    </row>
    <row r="35" spans="1:14" s="39" customFormat="1" ht="13.5" thickBot="1">
      <c r="A35" s="66"/>
      <c r="B35" s="373"/>
      <c r="C35" s="367" t="s">
        <v>178</v>
      </c>
      <c r="D35" s="368"/>
      <c r="E35" s="369"/>
      <c r="F35" s="367" t="s">
        <v>179</v>
      </c>
      <c r="G35" s="369"/>
      <c r="H35" s="367" t="s">
        <v>180</v>
      </c>
      <c r="I35" s="369"/>
      <c r="J35" s="376" t="s">
        <v>181</v>
      </c>
      <c r="K35" s="376"/>
    </row>
    <row r="36" spans="1:14" s="39" customFormat="1" ht="13.5" thickTop="1">
      <c r="A36" s="66"/>
      <c r="B36" s="373"/>
      <c r="C36" s="365">
        <v>39</v>
      </c>
      <c r="D36" s="375"/>
      <c r="E36" s="366"/>
      <c r="F36" s="365">
        <v>45</v>
      </c>
      <c r="G36" s="366"/>
      <c r="H36" s="365">
        <v>51</v>
      </c>
      <c r="I36" s="366"/>
      <c r="J36" s="377">
        <v>57</v>
      </c>
      <c r="K36" s="377"/>
    </row>
    <row r="37" spans="1:14" s="39" customFormat="1" ht="13.5" thickBot="1">
      <c r="A37" s="66"/>
      <c r="B37" s="373"/>
      <c r="C37" s="378" t="s">
        <v>182</v>
      </c>
      <c r="D37" s="379"/>
      <c r="E37" s="380"/>
      <c r="F37" s="378" t="s">
        <v>183</v>
      </c>
      <c r="G37" s="380"/>
      <c r="H37" s="378" t="s">
        <v>184</v>
      </c>
      <c r="I37" s="380"/>
      <c r="J37" s="378" t="s">
        <v>185</v>
      </c>
      <c r="K37" s="380"/>
    </row>
    <row r="38" spans="1:14" s="39" customFormat="1" ht="13.5" thickTop="1">
      <c r="A38" s="66"/>
      <c r="B38" s="374"/>
      <c r="C38" s="381">
        <v>63</v>
      </c>
      <c r="D38" s="382"/>
      <c r="E38" s="383"/>
      <c r="F38" s="381">
        <v>69</v>
      </c>
      <c r="G38" s="383"/>
      <c r="H38" s="381">
        <v>75</v>
      </c>
      <c r="I38" s="383"/>
      <c r="J38" s="381">
        <v>81</v>
      </c>
      <c r="K38" s="383"/>
    </row>
    <row r="39" spans="1:14" s="39" customFormat="1">
      <c r="A39" s="371" t="s">
        <v>186</v>
      </c>
      <c r="B39" s="371"/>
      <c r="C39" s="371"/>
      <c r="D39" s="371"/>
      <c r="E39" s="371"/>
      <c r="F39" s="371"/>
      <c r="G39" s="371"/>
      <c r="H39" s="371"/>
      <c r="I39" s="371"/>
      <c r="J39" s="371"/>
    </row>
    <row r="40" spans="1:14" s="39" customFormat="1" ht="13.5" thickBot="1">
      <c r="A40" s="51"/>
      <c r="B40" s="372" t="s">
        <v>187</v>
      </c>
      <c r="C40" s="367" t="s">
        <v>188</v>
      </c>
      <c r="D40" s="368"/>
      <c r="E40" s="369"/>
      <c r="F40" s="367" t="s">
        <v>189</v>
      </c>
      <c r="G40" s="369"/>
      <c r="H40" s="367" t="s">
        <v>190</v>
      </c>
      <c r="I40" s="369"/>
      <c r="J40" s="367" t="s">
        <v>191</v>
      </c>
      <c r="K40" s="369"/>
    </row>
    <row r="41" spans="1:14" s="40" customFormat="1" ht="13.5" thickTop="1">
      <c r="A41" s="51"/>
      <c r="B41" s="373"/>
      <c r="C41" s="365">
        <v>15</v>
      </c>
      <c r="D41" s="375"/>
      <c r="E41" s="366"/>
      <c r="F41" s="365">
        <v>21</v>
      </c>
      <c r="G41" s="366"/>
      <c r="H41" s="365">
        <v>27</v>
      </c>
      <c r="I41" s="366"/>
      <c r="J41" s="365">
        <v>33</v>
      </c>
      <c r="K41" s="366"/>
      <c r="L41" s="39"/>
      <c r="M41" s="39"/>
      <c r="N41" s="39"/>
    </row>
    <row r="42" spans="1:14" s="40" customFormat="1" ht="13.5" thickBot="1">
      <c r="A42" s="51"/>
      <c r="B42" s="373"/>
      <c r="C42" s="367" t="s">
        <v>192</v>
      </c>
      <c r="D42" s="368"/>
      <c r="E42" s="369"/>
      <c r="F42" s="367" t="s">
        <v>193</v>
      </c>
      <c r="G42" s="369"/>
      <c r="H42" s="367" t="s">
        <v>194</v>
      </c>
      <c r="I42" s="369"/>
      <c r="J42" s="376" t="s">
        <v>195</v>
      </c>
      <c r="K42" s="376"/>
      <c r="L42" s="39"/>
      <c r="M42" s="39"/>
      <c r="N42" s="39"/>
    </row>
    <row r="43" spans="1:14" s="40" customFormat="1" ht="13.5" thickTop="1">
      <c r="A43" s="43"/>
      <c r="B43" s="374"/>
      <c r="C43" s="365">
        <v>39</v>
      </c>
      <c r="D43" s="375"/>
      <c r="E43" s="366"/>
      <c r="F43" s="365">
        <v>45</v>
      </c>
      <c r="G43" s="366"/>
      <c r="H43" s="365">
        <v>51</v>
      </c>
      <c r="I43" s="366"/>
      <c r="J43" s="377">
        <v>57</v>
      </c>
      <c r="K43" s="377"/>
      <c r="L43" s="39"/>
      <c r="M43" s="39"/>
      <c r="N43" s="39"/>
    </row>
    <row r="44" spans="1:14">
      <c r="A44" s="65"/>
      <c r="B44" s="66"/>
      <c r="C44" s="66"/>
      <c r="D44" s="66"/>
      <c r="E44" s="66"/>
      <c r="F44" s="66"/>
      <c r="G44" s="66"/>
      <c r="H44" s="66"/>
      <c r="I44" s="66"/>
      <c r="J44" s="66"/>
      <c r="K44" s="54"/>
      <c r="L44" s="54"/>
    </row>
    <row r="45" spans="1:14" s="67" customFormat="1" ht="13.5" customHeight="1">
      <c r="A45" s="65" t="s">
        <v>196</v>
      </c>
      <c r="B45" s="65"/>
      <c r="C45" s="65"/>
      <c r="D45" s="65"/>
      <c r="E45" s="65"/>
      <c r="F45" s="65"/>
      <c r="G45" s="66"/>
      <c r="H45" s="66"/>
      <c r="I45" s="66"/>
      <c r="J45" s="66"/>
    </row>
    <row r="46" spans="1:14" s="67" customFormat="1" ht="13.5" customHeight="1">
      <c r="A46" s="66" t="s">
        <v>197</v>
      </c>
      <c r="B46" s="66"/>
      <c r="C46" s="66"/>
      <c r="D46" s="66"/>
      <c r="E46" s="66"/>
      <c r="F46" s="66"/>
      <c r="G46" s="66"/>
      <c r="H46" s="66"/>
      <c r="I46" s="66"/>
      <c r="J46" s="66"/>
    </row>
    <row r="47" spans="1:14" s="67" customFormat="1" ht="13.5" customHeight="1">
      <c r="A47" s="65" t="s">
        <v>198</v>
      </c>
      <c r="C47" s="65"/>
      <c r="D47" s="65"/>
      <c r="E47" s="65"/>
      <c r="F47" s="65"/>
      <c r="G47" s="66"/>
      <c r="H47" s="66"/>
      <c r="I47" s="66"/>
      <c r="J47" s="66"/>
    </row>
    <row r="48" spans="1:14" s="68" customFormat="1" ht="13.5" customHeight="1">
      <c r="A48" s="65" t="s">
        <v>199</v>
      </c>
      <c r="B48" s="65"/>
      <c r="C48" s="65"/>
      <c r="D48" s="65"/>
      <c r="E48" s="65"/>
      <c r="F48" s="65"/>
      <c r="G48" s="66"/>
      <c r="H48" s="66"/>
      <c r="I48" s="66"/>
      <c r="J48" s="66"/>
      <c r="K48" s="67"/>
      <c r="L48" s="67"/>
    </row>
    <row r="50" spans="1:12">
      <c r="A50" s="54"/>
      <c r="B50" s="54"/>
      <c r="C50" s="54"/>
      <c r="D50" s="54"/>
      <c r="E50" s="54"/>
      <c r="F50" s="54"/>
      <c r="G50" s="54"/>
      <c r="H50" s="54"/>
      <c r="I50" s="54"/>
      <c r="J50" s="54"/>
      <c r="K50" s="54"/>
      <c r="L50" s="54"/>
    </row>
  </sheetData>
  <sheetProtection algorithmName="SHA-512" hashValue="DirrTsko45EYsOCXiPrRBPDR7/0DtERmMIK/CaMCJvkikOOxV2oA60Kem2lN9zon34jdMed4higwENi/+9bn6Q==" saltValue="pxLNXMdyEWAUHTjyQkWJgg==" spinCount="100000" sheet="1" objects="1" scenarios="1"/>
  <mergeCells count="98">
    <mergeCell ref="A32:J32"/>
    <mergeCell ref="C33:E33"/>
    <mergeCell ref="F33:G33"/>
    <mergeCell ref="H33:I33"/>
    <mergeCell ref="J33:K33"/>
    <mergeCell ref="B33:B38"/>
    <mergeCell ref="J38:K38"/>
    <mergeCell ref="F35:G35"/>
    <mergeCell ref="C34:E34"/>
    <mergeCell ref="F34:G34"/>
    <mergeCell ref="H34:I34"/>
    <mergeCell ref="J34:K34"/>
    <mergeCell ref="H35:I35"/>
    <mergeCell ref="J35:K35"/>
    <mergeCell ref="C35:E35"/>
    <mergeCell ref="C43:E43"/>
    <mergeCell ref="F43:G43"/>
    <mergeCell ref="H43:I43"/>
    <mergeCell ref="J43:K43"/>
    <mergeCell ref="J36:K36"/>
    <mergeCell ref="C37:E37"/>
    <mergeCell ref="F37:G37"/>
    <mergeCell ref="H37:I37"/>
    <mergeCell ref="J37:K37"/>
    <mergeCell ref="C38:E38"/>
    <mergeCell ref="F38:G38"/>
    <mergeCell ref="H38:I38"/>
    <mergeCell ref="C36:E36"/>
    <mergeCell ref="F36:G36"/>
    <mergeCell ref="H36:I36"/>
    <mergeCell ref="H31:I31"/>
    <mergeCell ref="J31:K31"/>
    <mergeCell ref="A39:J39"/>
    <mergeCell ref="B40:B43"/>
    <mergeCell ref="C40:E40"/>
    <mergeCell ref="F40:G40"/>
    <mergeCell ref="H40:I40"/>
    <mergeCell ref="J40:K40"/>
    <mergeCell ref="C41:E41"/>
    <mergeCell ref="F41:G41"/>
    <mergeCell ref="H41:I41"/>
    <mergeCell ref="J41:K41"/>
    <mergeCell ref="C42:E42"/>
    <mergeCell ref="F42:G42"/>
    <mergeCell ref="H42:I42"/>
    <mergeCell ref="J42:K42"/>
    <mergeCell ref="A27:J27"/>
    <mergeCell ref="B28:B31"/>
    <mergeCell ref="C28:E28"/>
    <mergeCell ref="F28:G28"/>
    <mergeCell ref="H28:I28"/>
    <mergeCell ref="J28:K28"/>
    <mergeCell ref="C29:E29"/>
    <mergeCell ref="F29:G29"/>
    <mergeCell ref="H29:I29"/>
    <mergeCell ref="J29:K29"/>
    <mergeCell ref="C30:E30"/>
    <mergeCell ref="F30:G30"/>
    <mergeCell ref="H30:I30"/>
    <mergeCell ref="J30:K30"/>
    <mergeCell ref="C31:E31"/>
    <mergeCell ref="F31:G31"/>
    <mergeCell ref="J25:K25"/>
    <mergeCell ref="C26:E26"/>
    <mergeCell ref="F26:G26"/>
    <mergeCell ref="H26:I26"/>
    <mergeCell ref="J26:K26"/>
    <mergeCell ref="A19:B19"/>
    <mergeCell ref="C19:K19"/>
    <mergeCell ref="H24:I24"/>
    <mergeCell ref="J24:K24"/>
    <mergeCell ref="C25:E25"/>
    <mergeCell ref="F25:G25"/>
    <mergeCell ref="B21:K21"/>
    <mergeCell ref="A22:J22"/>
    <mergeCell ref="B23:B26"/>
    <mergeCell ref="C23:E23"/>
    <mergeCell ref="F23:G23"/>
    <mergeCell ref="H23:I23"/>
    <mergeCell ref="J23:K23"/>
    <mergeCell ref="C24:E24"/>
    <mergeCell ref="F24:G24"/>
    <mergeCell ref="H25:I25"/>
    <mergeCell ref="J2:L2"/>
    <mergeCell ref="J3:L3"/>
    <mergeCell ref="A4:K4"/>
    <mergeCell ref="A6:B8"/>
    <mergeCell ref="C6:C8"/>
    <mergeCell ref="D6:E8"/>
    <mergeCell ref="F6:G8"/>
    <mergeCell ref="H6:I8"/>
    <mergeCell ref="J6:K8"/>
    <mergeCell ref="L6:L8"/>
    <mergeCell ref="D18:E18"/>
    <mergeCell ref="H18:I18"/>
    <mergeCell ref="J18:K18"/>
    <mergeCell ref="D9:E9"/>
    <mergeCell ref="D10:E10"/>
  </mergeCells>
  <phoneticPr fontId="6"/>
  <dataValidations count="1">
    <dataValidation type="list" allowBlank="1" showInputMessage="1" showErrorMessage="1" sqref="F9:F18 D11:D17 H9:H17 J9:J17" xr:uid="{4C1CE58B-96C6-4AF0-93A8-1E9535B9B591}">
      <formula1>"○"</formula1>
    </dataValidation>
  </dataValidations>
  <pageMargins left="0.70866141732283472" right="0.70866141732283472" top="0.74803149606299213" bottom="0.74803149606299213" header="0.31496062992125984" footer="0.31496062992125984"/>
  <pageSetup paperSize="9" scale="71"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98F90-2C6A-4321-859D-71A8915B115B}">
  <sheetPr>
    <pageSetUpPr fitToPage="1"/>
  </sheetPr>
  <dimension ref="A1:H39"/>
  <sheetViews>
    <sheetView workbookViewId="0">
      <selection activeCell="B1" sqref="B1"/>
    </sheetView>
  </sheetViews>
  <sheetFormatPr defaultColWidth="9" defaultRowHeight="13"/>
  <cols>
    <col min="1" max="1" width="1.6640625" style="73" customWidth="1"/>
    <col min="2" max="2" width="48.08203125" style="73" customWidth="1"/>
    <col min="3" max="3" width="16.58203125" style="73" customWidth="1"/>
    <col min="4" max="7" width="9" style="73"/>
    <col min="8" max="8" width="7.08203125" style="73" customWidth="1"/>
    <col min="9" max="16384" width="9" style="73"/>
  </cols>
  <sheetData>
    <row r="1" spans="1:8">
      <c r="B1" s="73" t="s">
        <v>200</v>
      </c>
    </row>
    <row r="2" spans="1:8" ht="42" customHeight="1">
      <c r="A2" s="385" t="s">
        <v>201</v>
      </c>
      <c r="B2" s="385"/>
      <c r="C2" s="385"/>
      <c r="D2" s="385"/>
      <c r="E2" s="385"/>
      <c r="F2" s="385"/>
      <c r="G2" s="385"/>
      <c r="H2" s="385"/>
    </row>
    <row r="4" spans="1:8" ht="16.5" customHeight="1">
      <c r="B4" s="386" t="s">
        <v>202</v>
      </c>
      <c r="C4" s="386"/>
      <c r="D4" s="386"/>
      <c r="E4" s="386"/>
      <c r="F4" s="386"/>
      <c r="G4" s="386"/>
      <c r="H4" s="386"/>
    </row>
    <row r="5" spans="1:8" ht="16.5" customHeight="1">
      <c r="B5" s="386" t="s">
        <v>203</v>
      </c>
      <c r="C5" s="386"/>
      <c r="D5" s="386"/>
      <c r="E5" s="386"/>
      <c r="F5" s="386"/>
      <c r="G5" s="386"/>
      <c r="H5" s="386"/>
    </row>
    <row r="6" spans="1:8" ht="16.5" customHeight="1">
      <c r="B6" s="386" t="s">
        <v>204</v>
      </c>
      <c r="C6" s="386"/>
      <c r="D6" s="386"/>
      <c r="E6" s="386"/>
      <c r="F6" s="386"/>
      <c r="G6" s="386"/>
      <c r="H6" s="386"/>
    </row>
    <row r="7" spans="1:8" ht="16.5" customHeight="1">
      <c r="B7" s="386" t="s">
        <v>205</v>
      </c>
      <c r="C7" s="386"/>
      <c r="D7" s="386"/>
      <c r="E7" s="386"/>
      <c r="F7" s="386"/>
      <c r="G7" s="386"/>
      <c r="H7" s="386"/>
    </row>
    <row r="8" spans="1:8" ht="16.25" customHeight="1">
      <c r="B8" s="387" t="s">
        <v>206</v>
      </c>
      <c r="C8" s="387"/>
      <c r="D8" s="387"/>
      <c r="E8" s="387"/>
      <c r="F8" s="387"/>
      <c r="G8" s="387"/>
      <c r="H8" s="387"/>
    </row>
    <row r="9" spans="1:8" ht="16.5" customHeight="1">
      <c r="B9" s="386" t="s">
        <v>207</v>
      </c>
      <c r="C9" s="386"/>
      <c r="D9" s="386"/>
      <c r="E9" s="386"/>
      <c r="F9" s="386"/>
      <c r="G9" s="386"/>
      <c r="H9" s="386"/>
    </row>
    <row r="10" spans="1:8" ht="16.5" customHeight="1">
      <c r="B10" s="386" t="s">
        <v>208</v>
      </c>
      <c r="C10" s="386"/>
      <c r="D10" s="386"/>
      <c r="E10" s="386"/>
      <c r="F10" s="386"/>
      <c r="G10" s="386"/>
      <c r="H10" s="386"/>
    </row>
    <row r="11" spans="1:8" ht="16.5" customHeight="1">
      <c r="B11" s="74"/>
      <c r="C11" s="74"/>
      <c r="D11" s="74"/>
      <c r="E11" s="74"/>
      <c r="F11" s="74"/>
      <c r="G11" s="74"/>
      <c r="H11" s="74"/>
    </row>
    <row r="12" spans="1:8" ht="16.5" customHeight="1">
      <c r="B12" s="74"/>
      <c r="C12" s="74"/>
      <c r="D12" s="74"/>
      <c r="E12" s="74"/>
      <c r="F12" s="74"/>
      <c r="G12" s="74"/>
      <c r="H12" s="74"/>
    </row>
    <row r="13" spans="1:8" ht="16.5" customHeight="1">
      <c r="B13" s="73" t="s">
        <v>209</v>
      </c>
      <c r="H13" s="74"/>
    </row>
    <row r="14" spans="1:8" ht="16.5" customHeight="1"/>
    <row r="15" spans="1:8" ht="16.5" customHeight="1">
      <c r="B15" s="75" t="s">
        <v>210</v>
      </c>
      <c r="C15" s="75"/>
    </row>
    <row r="16" spans="1:8" ht="16.5" customHeight="1">
      <c r="B16" s="75" t="s">
        <v>211</v>
      </c>
      <c r="C16" s="75">
        <v>1</v>
      </c>
    </row>
    <row r="17" spans="2:3" ht="16.5" customHeight="1">
      <c r="B17" s="75" t="s">
        <v>212</v>
      </c>
      <c r="C17" s="75">
        <v>1</v>
      </c>
    </row>
    <row r="18" spans="2:3" ht="16.5" customHeight="1">
      <c r="B18" s="75" t="s">
        <v>213</v>
      </c>
      <c r="C18" s="75">
        <v>2</v>
      </c>
    </row>
    <row r="19" spans="2:3" ht="16.5" customHeight="1"/>
    <row r="21" spans="2:3">
      <c r="B21" s="75" t="s">
        <v>214</v>
      </c>
      <c r="C21" s="75"/>
    </row>
    <row r="22" spans="2:3">
      <c r="B22" s="75" t="s">
        <v>215</v>
      </c>
      <c r="C22" s="75">
        <v>1</v>
      </c>
    </row>
    <row r="23" spans="2:3">
      <c r="B23" s="75" t="s">
        <v>216</v>
      </c>
      <c r="C23" s="75">
        <v>1</v>
      </c>
    </row>
    <row r="24" spans="2:3">
      <c r="B24" s="75" t="s">
        <v>217</v>
      </c>
      <c r="C24" s="75">
        <v>1</v>
      </c>
    </row>
    <row r="25" spans="2:3">
      <c r="B25" s="75" t="s">
        <v>213</v>
      </c>
      <c r="C25" s="75">
        <v>3</v>
      </c>
    </row>
    <row r="28" spans="2:3">
      <c r="B28" s="75" t="s">
        <v>218</v>
      </c>
      <c r="C28" s="75"/>
    </row>
    <row r="29" spans="2:3">
      <c r="B29" s="75" t="s">
        <v>219</v>
      </c>
      <c r="C29" s="75">
        <v>1</v>
      </c>
    </row>
    <row r="30" spans="2:3">
      <c r="B30" s="75" t="s">
        <v>220</v>
      </c>
      <c r="C30" s="75">
        <v>1</v>
      </c>
    </row>
    <row r="31" spans="2:3">
      <c r="B31" s="75" t="s">
        <v>221</v>
      </c>
      <c r="C31" s="75">
        <v>1</v>
      </c>
    </row>
    <row r="32" spans="2:3">
      <c r="B32" s="75" t="s">
        <v>222</v>
      </c>
      <c r="C32" s="75">
        <v>1</v>
      </c>
    </row>
    <row r="33" spans="2:3">
      <c r="B33" s="75" t="s">
        <v>223</v>
      </c>
      <c r="C33" s="75">
        <v>1</v>
      </c>
    </row>
    <row r="34" spans="2:3">
      <c r="B34" s="75" t="s">
        <v>213</v>
      </c>
      <c r="C34" s="75">
        <v>5</v>
      </c>
    </row>
    <row r="36" spans="2:3">
      <c r="B36" s="75" t="s">
        <v>224</v>
      </c>
      <c r="C36" s="75"/>
    </row>
    <row r="37" spans="2:3">
      <c r="B37" s="75" t="s">
        <v>225</v>
      </c>
      <c r="C37" s="75">
        <v>1</v>
      </c>
    </row>
    <row r="38" spans="2:3">
      <c r="B38" s="75" t="s">
        <v>226</v>
      </c>
      <c r="C38" s="75">
        <v>1</v>
      </c>
    </row>
    <row r="39" spans="2:3">
      <c r="B39" s="75" t="s">
        <v>213</v>
      </c>
      <c r="C39" s="75">
        <v>2</v>
      </c>
    </row>
  </sheetData>
  <mergeCells count="8">
    <mergeCell ref="A2:H2"/>
    <mergeCell ref="B9:H9"/>
    <mergeCell ref="B10:H10"/>
    <mergeCell ref="B4:H4"/>
    <mergeCell ref="B5:H5"/>
    <mergeCell ref="B6:H6"/>
    <mergeCell ref="B7:H7"/>
    <mergeCell ref="B8:H8"/>
  </mergeCells>
  <phoneticPr fontId="6"/>
  <pageMargins left="0.7" right="0.7" top="0.75" bottom="0.75" header="0.3" footer="0.3"/>
  <pageSetup paperSize="9" scale="7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H38"/>
  <sheetViews>
    <sheetView topLeftCell="A30" zoomScaleNormal="100" workbookViewId="0">
      <selection activeCell="B1" sqref="B1"/>
    </sheetView>
  </sheetViews>
  <sheetFormatPr defaultColWidth="9" defaultRowHeight="13"/>
  <cols>
    <col min="1" max="1" width="1.6640625" style="76" customWidth="1"/>
    <col min="2" max="2" width="19.58203125" style="76" customWidth="1"/>
    <col min="3" max="7" width="9" style="76"/>
    <col min="8" max="8" width="48.9140625" style="76" customWidth="1"/>
    <col min="9" max="16384" width="9" style="76"/>
  </cols>
  <sheetData>
    <row r="1" spans="2:8">
      <c r="B1" s="76" t="s">
        <v>227</v>
      </c>
    </row>
    <row r="2" spans="2:8" ht="42" customHeight="1">
      <c r="B2" s="389" t="s">
        <v>228</v>
      </c>
      <c r="C2" s="389"/>
      <c r="D2" s="389"/>
      <c r="E2" s="389"/>
      <c r="F2" s="389"/>
      <c r="G2" s="389"/>
      <c r="H2" s="389"/>
    </row>
    <row r="4" spans="2:8" ht="16.5" customHeight="1">
      <c r="B4" s="388" t="s">
        <v>229</v>
      </c>
      <c r="C4" s="388"/>
      <c r="D4" s="388"/>
      <c r="E4" s="388"/>
      <c r="F4" s="388"/>
      <c r="G4" s="388"/>
      <c r="H4" s="388"/>
    </row>
    <row r="5" spans="2:8" ht="16.5" customHeight="1">
      <c r="B5" s="388" t="s">
        <v>230</v>
      </c>
      <c r="C5" s="388"/>
      <c r="D5" s="388"/>
      <c r="E5" s="388"/>
      <c r="F5" s="388"/>
      <c r="G5" s="388"/>
      <c r="H5" s="388"/>
    </row>
    <row r="6" spans="2:8" ht="16.5" customHeight="1">
      <c r="B6" s="388" t="s">
        <v>231</v>
      </c>
      <c r="C6" s="388"/>
      <c r="D6" s="388"/>
      <c r="E6" s="388"/>
      <c r="F6" s="388"/>
      <c r="G6" s="388"/>
      <c r="H6" s="388"/>
    </row>
    <row r="7" spans="2:8" ht="16.5" customHeight="1">
      <c r="B7" s="388" t="s">
        <v>232</v>
      </c>
      <c r="C7" s="388"/>
      <c r="D7" s="388"/>
      <c r="E7" s="388"/>
      <c r="F7" s="388"/>
      <c r="G7" s="388"/>
      <c r="H7" s="388"/>
    </row>
    <row r="8" spans="2:8" ht="16.5" customHeight="1">
      <c r="B8" s="388" t="s">
        <v>233</v>
      </c>
      <c r="C8" s="388"/>
      <c r="D8" s="388"/>
      <c r="E8" s="388"/>
      <c r="F8" s="388"/>
      <c r="G8" s="388"/>
      <c r="H8" s="388"/>
    </row>
    <row r="9" spans="2:8" ht="16.5" customHeight="1">
      <c r="B9" s="388" t="s">
        <v>234</v>
      </c>
      <c r="C9" s="388"/>
      <c r="D9" s="388"/>
      <c r="E9" s="388"/>
      <c r="F9" s="388"/>
      <c r="G9" s="388"/>
      <c r="H9" s="388"/>
    </row>
    <row r="10" spans="2:8" ht="16.5" customHeight="1">
      <c r="B10" s="388" t="s">
        <v>235</v>
      </c>
      <c r="C10" s="388"/>
      <c r="D10" s="388"/>
      <c r="E10" s="388"/>
      <c r="F10" s="388"/>
      <c r="G10" s="388"/>
      <c r="H10" s="388"/>
    </row>
    <row r="11" spans="2:8" ht="16.5" customHeight="1">
      <c r="B11" s="388"/>
      <c r="C11" s="388"/>
      <c r="D11" s="388"/>
      <c r="E11" s="388"/>
      <c r="F11" s="388"/>
      <c r="G11" s="388"/>
      <c r="H11" s="388"/>
    </row>
    <row r="12" spans="2:8" ht="16.5" customHeight="1">
      <c r="B12" s="77"/>
      <c r="C12" s="77"/>
      <c r="D12" s="77"/>
      <c r="E12" s="77"/>
      <c r="F12" s="77"/>
      <c r="G12" s="77"/>
      <c r="H12" s="77"/>
    </row>
    <row r="13" spans="2:8" ht="16.5" customHeight="1">
      <c r="B13" s="76" t="s">
        <v>236</v>
      </c>
      <c r="H13" s="77"/>
    </row>
    <row r="14" spans="2:8" ht="16.5" customHeight="1"/>
    <row r="15" spans="2:8" ht="16.5" customHeight="1">
      <c r="B15" s="78" t="s">
        <v>237</v>
      </c>
      <c r="C15" s="78"/>
      <c r="D15" s="78"/>
      <c r="E15" s="78"/>
      <c r="F15" s="78"/>
      <c r="G15" s="78"/>
    </row>
    <row r="16" spans="2:8" ht="16.5" customHeight="1">
      <c r="B16" s="78"/>
      <c r="C16" s="78" t="s">
        <v>238</v>
      </c>
      <c r="D16" s="78"/>
      <c r="E16" s="78"/>
      <c r="F16" s="78"/>
      <c r="G16" s="78"/>
    </row>
    <row r="17" spans="2:8" ht="16.5" customHeight="1">
      <c r="B17" s="78"/>
      <c r="C17" s="79" t="s">
        <v>239</v>
      </c>
      <c r="D17" s="79" t="s">
        <v>240</v>
      </c>
      <c r="E17" s="79" t="s">
        <v>241</v>
      </c>
      <c r="F17" s="79" t="s">
        <v>242</v>
      </c>
      <c r="G17" s="79"/>
    </row>
    <row r="18" spans="2:8" ht="16.5" customHeight="1">
      <c r="B18" s="78" t="s">
        <v>243</v>
      </c>
      <c r="C18" s="78">
        <v>1</v>
      </c>
      <c r="D18" s="78">
        <v>1</v>
      </c>
      <c r="E18" s="78">
        <v>1</v>
      </c>
      <c r="F18" s="78">
        <v>1</v>
      </c>
      <c r="G18" s="78"/>
    </row>
    <row r="19" spans="2:8" ht="16.5" customHeight="1">
      <c r="B19" s="78" t="s">
        <v>244</v>
      </c>
      <c r="C19" s="78">
        <v>1</v>
      </c>
      <c r="D19" s="78"/>
      <c r="E19" s="78">
        <v>1</v>
      </c>
      <c r="F19" s="78"/>
      <c r="G19" s="78"/>
    </row>
    <row r="20" spans="2:8" ht="16.5" customHeight="1">
      <c r="B20" s="78" t="s">
        <v>245</v>
      </c>
      <c r="C20" s="78">
        <v>6</v>
      </c>
      <c r="D20" s="78"/>
      <c r="E20" s="78"/>
      <c r="F20" s="78"/>
      <c r="G20" s="78"/>
    </row>
    <row r="21" spans="2:8" ht="16.5" customHeight="1"/>
    <row r="22" spans="2:8" ht="16.5" customHeight="1">
      <c r="B22" s="78" t="s">
        <v>246</v>
      </c>
      <c r="C22" s="78"/>
      <c r="D22" s="78"/>
      <c r="E22" s="78"/>
      <c r="F22" s="78"/>
      <c r="G22" s="78"/>
    </row>
    <row r="23" spans="2:8" ht="16.5" customHeight="1">
      <c r="B23" s="78"/>
      <c r="C23" s="78" t="s">
        <v>247</v>
      </c>
      <c r="D23" s="78"/>
      <c r="E23" s="78"/>
      <c r="F23" s="78"/>
      <c r="G23" s="78"/>
    </row>
    <row r="24" spans="2:8" ht="16.5" customHeight="1">
      <c r="B24" s="78"/>
      <c r="C24" s="79" t="s">
        <v>239</v>
      </c>
      <c r="D24" s="78"/>
      <c r="E24" s="78"/>
      <c r="F24" s="78"/>
      <c r="G24" s="78"/>
    </row>
    <row r="25" spans="2:8" ht="16.5" customHeight="1">
      <c r="B25" s="78" t="s">
        <v>248</v>
      </c>
      <c r="C25" s="78">
        <v>1</v>
      </c>
      <c r="D25" s="78"/>
      <c r="E25" s="78"/>
      <c r="F25" s="78"/>
      <c r="G25" s="78"/>
    </row>
    <row r="26" spans="2:8" ht="16.5" customHeight="1">
      <c r="B26" s="78" t="s">
        <v>249</v>
      </c>
      <c r="C26" s="78">
        <v>1</v>
      </c>
      <c r="D26" s="78"/>
      <c r="E26" s="78"/>
      <c r="F26" s="78"/>
      <c r="G26" s="78"/>
    </row>
    <row r="27" spans="2:8" ht="16.5" customHeight="1">
      <c r="B27" s="78" t="s">
        <v>250</v>
      </c>
      <c r="C27" s="78">
        <v>1</v>
      </c>
      <c r="D27" s="78"/>
      <c r="E27" s="78"/>
      <c r="F27" s="78"/>
      <c r="G27" s="78"/>
    </row>
    <row r="28" spans="2:8" ht="16.5" customHeight="1">
      <c r="B28" s="78" t="s">
        <v>251</v>
      </c>
      <c r="C28" s="78">
        <v>1</v>
      </c>
      <c r="D28" s="78"/>
      <c r="E28" s="78"/>
      <c r="F28" s="78"/>
      <c r="G28" s="78"/>
      <c r="H28" s="76" t="s">
        <v>252</v>
      </c>
    </row>
    <row r="29" spans="2:8" ht="16.5" customHeight="1">
      <c r="B29" s="78" t="s">
        <v>253</v>
      </c>
      <c r="C29" s="78">
        <v>1</v>
      </c>
      <c r="D29" s="78"/>
      <c r="E29" s="78"/>
      <c r="F29" s="78"/>
      <c r="G29" s="78"/>
    </row>
    <row r="30" spans="2:8" ht="16.5" customHeight="1">
      <c r="B30" s="78" t="s">
        <v>245</v>
      </c>
      <c r="C30" s="78">
        <v>5</v>
      </c>
      <c r="D30" s="78"/>
      <c r="E30" s="78"/>
      <c r="F30" s="78"/>
      <c r="G30" s="78"/>
    </row>
    <row r="31" spans="2:8" ht="16.5" customHeight="1"/>
    <row r="32" spans="2:8" ht="16.5" customHeight="1">
      <c r="B32" s="80" t="s">
        <v>254</v>
      </c>
      <c r="C32" s="80"/>
      <c r="D32" s="80"/>
      <c r="E32" s="80"/>
      <c r="F32" s="80"/>
      <c r="G32" s="80"/>
    </row>
    <row r="33" spans="2:7" ht="16.5" customHeight="1">
      <c r="B33" s="80"/>
      <c r="C33" s="80" t="s">
        <v>238</v>
      </c>
      <c r="D33" s="80"/>
      <c r="E33" s="80"/>
      <c r="F33" s="80"/>
      <c r="G33" s="80"/>
    </row>
    <row r="34" spans="2:7" ht="16.5" customHeight="1">
      <c r="B34" s="80"/>
      <c r="C34" s="81" t="s">
        <v>239</v>
      </c>
      <c r="D34" s="81" t="s">
        <v>240</v>
      </c>
      <c r="E34" s="81" t="s">
        <v>255</v>
      </c>
      <c r="F34" s="81" t="s">
        <v>256</v>
      </c>
      <c r="G34" s="81" t="s">
        <v>257</v>
      </c>
    </row>
    <row r="35" spans="2:7" ht="16.5" customHeight="1">
      <c r="B35" s="78" t="s">
        <v>258</v>
      </c>
      <c r="C35" s="78">
        <v>1</v>
      </c>
      <c r="D35" s="78"/>
      <c r="E35" s="78"/>
      <c r="F35" s="78"/>
      <c r="G35" s="78"/>
    </row>
    <row r="36" spans="2:7" ht="16.5" customHeight="1">
      <c r="B36" s="78" t="s">
        <v>259</v>
      </c>
      <c r="C36" s="78">
        <v>1</v>
      </c>
      <c r="D36" s="78"/>
      <c r="E36" s="78"/>
      <c r="F36" s="78"/>
      <c r="G36" s="78"/>
    </row>
    <row r="37" spans="2:7" ht="16.5" customHeight="1">
      <c r="B37" s="78" t="s">
        <v>260</v>
      </c>
      <c r="C37" s="78">
        <v>1</v>
      </c>
      <c r="D37" s="78">
        <v>1</v>
      </c>
      <c r="E37" s="78">
        <v>1</v>
      </c>
      <c r="F37" s="78">
        <v>1</v>
      </c>
      <c r="G37" s="78">
        <v>1</v>
      </c>
    </row>
    <row r="38" spans="2:7" ht="16.5" customHeight="1">
      <c r="B38" s="78" t="s">
        <v>245</v>
      </c>
      <c r="C38" s="78">
        <v>7</v>
      </c>
      <c r="D38" s="78"/>
      <c r="E38" s="78"/>
      <c r="F38" s="78"/>
      <c r="G38" s="78"/>
    </row>
  </sheetData>
  <mergeCells count="9">
    <mergeCell ref="B10:H10"/>
    <mergeCell ref="B11:H11"/>
    <mergeCell ref="B9:H9"/>
    <mergeCell ref="B2:H2"/>
    <mergeCell ref="B4:H4"/>
    <mergeCell ref="B5:H5"/>
    <mergeCell ref="B6:H6"/>
    <mergeCell ref="B7:H7"/>
    <mergeCell ref="B8:H8"/>
  </mergeCells>
  <phoneticPr fontId="6"/>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3"/>
  <sheetViews>
    <sheetView view="pageBreakPreview" zoomScaleNormal="100" workbookViewId="0">
      <selection activeCell="Q16" sqref="Q16"/>
    </sheetView>
  </sheetViews>
  <sheetFormatPr defaultColWidth="9" defaultRowHeight="13"/>
  <cols>
    <col min="1" max="1" width="2.5" style="9" customWidth="1"/>
    <col min="2" max="2" width="10.4140625" style="9" customWidth="1"/>
    <col min="3" max="3" width="5.5" style="9" customWidth="1"/>
    <col min="4" max="4" width="3.58203125" style="9" customWidth="1"/>
    <col min="5" max="5" width="3.1640625" style="9" customWidth="1"/>
    <col min="6" max="6" width="13.5" style="9" customWidth="1"/>
    <col min="7" max="7" width="3.1640625" style="9" customWidth="1"/>
    <col min="8" max="8" width="13.58203125" style="9" customWidth="1"/>
    <col min="9" max="9" width="3.1640625" style="9" customWidth="1"/>
    <col min="10" max="10" width="13.5" style="9" customWidth="1"/>
    <col min="11" max="11" width="3.1640625" style="9" customWidth="1"/>
    <col min="12" max="12" width="13.58203125" style="9" customWidth="1"/>
    <col min="13" max="13" width="6.1640625" style="9" customWidth="1"/>
    <col min="14" max="14" width="8.203125E-2" style="9" customWidth="1"/>
    <col min="15" max="16384" width="9" style="9"/>
  </cols>
  <sheetData>
    <row r="1" spans="1:13" ht="15" customHeight="1">
      <c r="B1" s="155" t="s">
        <v>261</v>
      </c>
    </row>
    <row r="2" spans="1:13" ht="15" customHeight="1">
      <c r="A2" s="25"/>
      <c r="B2" s="25"/>
      <c r="G2" s="10"/>
      <c r="H2" s="10"/>
    </row>
    <row r="3" spans="1:13" ht="15" customHeight="1">
      <c r="A3" s="24"/>
      <c r="B3" s="24"/>
      <c r="C3" s="24"/>
      <c r="D3" s="23"/>
      <c r="E3" s="23"/>
    </row>
    <row r="4" spans="1:13" ht="15" customHeight="1">
      <c r="A4" s="22"/>
      <c r="B4" s="22"/>
      <c r="C4" s="22"/>
      <c r="D4" s="22"/>
      <c r="E4" s="22"/>
    </row>
    <row r="5" spans="1:13" ht="15" customHeight="1">
      <c r="A5" s="21"/>
      <c r="B5" s="21"/>
      <c r="C5" s="21"/>
      <c r="D5" s="21"/>
      <c r="E5" s="21"/>
      <c r="F5" s="21"/>
      <c r="G5" s="21"/>
      <c r="H5" s="21"/>
    </row>
    <row r="6" spans="1:13" ht="15" customHeight="1">
      <c r="H6" s="20"/>
    </row>
    <row r="7" spans="1:13" ht="17.25" customHeight="1">
      <c r="A7" s="392" t="s">
        <v>262</v>
      </c>
      <c r="B7" s="392"/>
      <c r="C7" s="392"/>
      <c r="D7" s="392"/>
      <c r="E7" s="392"/>
      <c r="F7" s="392"/>
      <c r="G7" s="392"/>
      <c r="H7" s="392"/>
      <c r="I7" s="392"/>
      <c r="J7" s="392"/>
      <c r="K7" s="392"/>
      <c r="L7" s="392"/>
      <c r="M7" s="392"/>
    </row>
    <row r="8" spans="1:13" ht="14.25" customHeight="1" thickBot="1">
      <c r="A8" s="393" t="s">
        <v>263</v>
      </c>
      <c r="B8" s="393"/>
      <c r="C8" s="393"/>
      <c r="D8" s="393"/>
      <c r="E8" s="393"/>
      <c r="F8" s="393"/>
      <c r="G8" s="393"/>
      <c r="H8" s="393"/>
      <c r="I8" s="393"/>
      <c r="J8" s="393"/>
      <c r="K8" s="393"/>
      <c r="L8" s="393"/>
      <c r="M8" s="393"/>
    </row>
    <row r="9" spans="1:13" ht="14.25" customHeight="1">
      <c r="A9" s="394" t="s">
        <v>264</v>
      </c>
      <c r="B9" s="395"/>
      <c r="C9" s="396"/>
      <c r="D9" s="403" t="s">
        <v>265</v>
      </c>
      <c r="E9" s="406" t="s">
        <v>266</v>
      </c>
      <c r="F9" s="396"/>
      <c r="G9" s="406" t="s">
        <v>267</v>
      </c>
      <c r="H9" s="396"/>
      <c r="I9" s="406" t="s">
        <v>268</v>
      </c>
      <c r="J9" s="396"/>
      <c r="K9" s="406" t="s">
        <v>269</v>
      </c>
      <c r="L9" s="409"/>
      <c r="M9" s="412" t="s">
        <v>270</v>
      </c>
    </row>
    <row r="10" spans="1:13" ht="14.25" customHeight="1">
      <c r="A10" s="397"/>
      <c r="B10" s="398"/>
      <c r="C10" s="399"/>
      <c r="D10" s="404"/>
      <c r="E10" s="407"/>
      <c r="F10" s="399"/>
      <c r="G10" s="407"/>
      <c r="H10" s="399"/>
      <c r="I10" s="407"/>
      <c r="J10" s="399"/>
      <c r="K10" s="407"/>
      <c r="L10" s="410"/>
      <c r="M10" s="413"/>
    </row>
    <row r="11" spans="1:13" ht="14.25" customHeight="1">
      <c r="A11" s="397"/>
      <c r="B11" s="398"/>
      <c r="C11" s="399"/>
      <c r="D11" s="404"/>
      <c r="E11" s="407"/>
      <c r="F11" s="399"/>
      <c r="G11" s="407"/>
      <c r="H11" s="399"/>
      <c r="I11" s="407"/>
      <c r="J11" s="399"/>
      <c r="K11" s="407"/>
      <c r="L11" s="410"/>
      <c r="M11" s="413"/>
    </row>
    <row r="12" spans="1:13" ht="14.25" customHeight="1">
      <c r="A12" s="400"/>
      <c r="B12" s="401"/>
      <c r="C12" s="402"/>
      <c r="D12" s="405"/>
      <c r="E12" s="408"/>
      <c r="F12" s="402"/>
      <c r="G12" s="408"/>
      <c r="H12" s="402"/>
      <c r="I12" s="408"/>
      <c r="J12" s="402"/>
      <c r="K12" s="408"/>
      <c r="L12" s="411"/>
      <c r="M12" s="414"/>
    </row>
    <row r="13" spans="1:13" s="10" customFormat="1" ht="20.149999999999999" customHeight="1">
      <c r="A13" s="19" t="s">
        <v>94</v>
      </c>
      <c r="B13" s="390" t="s">
        <v>271</v>
      </c>
      <c r="C13" s="391"/>
      <c r="D13" s="203">
        <v>2</v>
      </c>
      <c r="E13" s="202"/>
      <c r="F13" s="203" t="s">
        <v>272</v>
      </c>
      <c r="G13" s="202"/>
      <c r="H13" s="203" t="s">
        <v>273</v>
      </c>
      <c r="I13" s="202"/>
      <c r="J13" s="204" t="s">
        <v>274</v>
      </c>
      <c r="K13" s="346"/>
      <c r="L13" s="349"/>
      <c r="M13" s="13" t="str">
        <f>IF(E13="○",D13*1,IF(G13="○",D13*3,IF(I13="○",D13*5,IF(K13="○",D13*8,"0"))))</f>
        <v>0</v>
      </c>
    </row>
    <row r="14" spans="1:13" s="10" customFormat="1" ht="20.149999999999999" customHeight="1">
      <c r="A14" s="19" t="s">
        <v>275</v>
      </c>
      <c r="B14" s="390" t="s">
        <v>276</v>
      </c>
      <c r="C14" s="391"/>
      <c r="D14" s="203">
        <v>1</v>
      </c>
      <c r="E14" s="202"/>
      <c r="F14" s="203" t="s">
        <v>277</v>
      </c>
      <c r="G14" s="202"/>
      <c r="H14" s="203" t="s">
        <v>278</v>
      </c>
      <c r="I14" s="346"/>
      <c r="J14" s="347"/>
      <c r="K14" s="346"/>
      <c r="L14" s="349"/>
      <c r="M14" s="13" t="str">
        <f t="shared" ref="M14:M31" si="0">IF(E14="○",D14*1,IF(G14="○",D14*3,IF(I14="○",D14*5,IF(K14="○",D14*8,"0"))))</f>
        <v>0</v>
      </c>
    </row>
    <row r="15" spans="1:13" s="10" customFormat="1" ht="39.9" customHeight="1">
      <c r="A15" s="19" t="s">
        <v>104</v>
      </c>
      <c r="B15" s="390" t="s">
        <v>279</v>
      </c>
      <c r="C15" s="391"/>
      <c r="D15" s="203">
        <v>1</v>
      </c>
      <c r="E15" s="202"/>
      <c r="F15" s="205" t="s">
        <v>280</v>
      </c>
      <c r="G15" s="202"/>
      <c r="H15" s="205" t="s">
        <v>281</v>
      </c>
      <c r="I15" s="206"/>
      <c r="J15" s="207" t="s">
        <v>282</v>
      </c>
      <c r="K15" s="346"/>
      <c r="L15" s="349"/>
      <c r="M15" s="13" t="str">
        <f t="shared" si="0"/>
        <v>0</v>
      </c>
    </row>
    <row r="16" spans="1:13" s="10" customFormat="1" ht="39.75" customHeight="1">
      <c r="A16" s="19" t="s">
        <v>110</v>
      </c>
      <c r="B16" s="390" t="s">
        <v>283</v>
      </c>
      <c r="C16" s="391"/>
      <c r="D16" s="203">
        <v>2</v>
      </c>
      <c r="E16" s="202"/>
      <c r="F16" s="203" t="s">
        <v>284</v>
      </c>
      <c r="G16" s="202"/>
      <c r="H16" s="203" t="s">
        <v>285</v>
      </c>
      <c r="I16" s="202"/>
      <c r="J16" s="203" t="s">
        <v>286</v>
      </c>
      <c r="K16" s="202"/>
      <c r="L16" s="208" t="s">
        <v>287</v>
      </c>
      <c r="M16" s="13" t="str">
        <f t="shared" si="0"/>
        <v>0</v>
      </c>
    </row>
    <row r="17" spans="1:13" s="10" customFormat="1" ht="19.5" customHeight="1">
      <c r="A17" s="19" t="s">
        <v>116</v>
      </c>
      <c r="B17" s="390" t="s">
        <v>288</v>
      </c>
      <c r="C17" s="391"/>
      <c r="D17" s="203">
        <v>2</v>
      </c>
      <c r="E17" s="202"/>
      <c r="F17" s="203" t="s">
        <v>289</v>
      </c>
      <c r="G17" s="202"/>
      <c r="H17" s="203" t="s">
        <v>290</v>
      </c>
      <c r="I17" s="202"/>
      <c r="J17" s="203" t="s">
        <v>291</v>
      </c>
      <c r="K17" s="346"/>
      <c r="L17" s="349"/>
      <c r="M17" s="13" t="str">
        <f t="shared" si="0"/>
        <v>0</v>
      </c>
    </row>
    <row r="18" spans="1:13" s="10" customFormat="1" ht="34.5" customHeight="1">
      <c r="A18" s="19" t="s">
        <v>122</v>
      </c>
      <c r="B18" s="390" t="s">
        <v>292</v>
      </c>
      <c r="C18" s="391"/>
      <c r="D18" s="203">
        <v>1</v>
      </c>
      <c r="E18" s="202"/>
      <c r="F18" s="203" t="s">
        <v>293</v>
      </c>
      <c r="G18" s="202"/>
      <c r="H18" s="209" t="s">
        <v>294</v>
      </c>
      <c r="I18" s="202"/>
      <c r="J18" s="203" t="s">
        <v>295</v>
      </c>
      <c r="K18" s="202"/>
      <c r="L18" s="210" t="s">
        <v>296</v>
      </c>
      <c r="M18" s="13" t="str">
        <f t="shared" si="0"/>
        <v>0</v>
      </c>
    </row>
    <row r="19" spans="1:13" s="10" customFormat="1" ht="39.9" customHeight="1">
      <c r="A19" s="19" t="s">
        <v>128</v>
      </c>
      <c r="B19" s="390" t="s">
        <v>297</v>
      </c>
      <c r="C19" s="391"/>
      <c r="D19" s="203">
        <v>2</v>
      </c>
      <c r="E19" s="202"/>
      <c r="F19" s="205" t="s">
        <v>298</v>
      </c>
      <c r="G19" s="202"/>
      <c r="H19" s="205" t="s">
        <v>299</v>
      </c>
      <c r="I19" s="202"/>
      <c r="J19" s="205" t="s">
        <v>300</v>
      </c>
      <c r="K19" s="346"/>
      <c r="L19" s="349"/>
      <c r="M19" s="13" t="str">
        <f t="shared" si="0"/>
        <v>0</v>
      </c>
    </row>
    <row r="20" spans="1:13" s="10" customFormat="1" ht="39.9" customHeight="1">
      <c r="A20" s="19" t="s">
        <v>134</v>
      </c>
      <c r="B20" s="390" t="s">
        <v>301</v>
      </c>
      <c r="C20" s="391"/>
      <c r="D20" s="203">
        <v>2</v>
      </c>
      <c r="E20" s="202"/>
      <c r="F20" s="203" t="s">
        <v>302</v>
      </c>
      <c r="G20" s="202"/>
      <c r="H20" s="203" t="s">
        <v>303</v>
      </c>
      <c r="I20" s="202"/>
      <c r="J20" s="203" t="s">
        <v>304</v>
      </c>
      <c r="K20" s="202"/>
      <c r="L20" s="211" t="s">
        <v>305</v>
      </c>
      <c r="M20" s="223" t="str">
        <f t="shared" si="0"/>
        <v>0</v>
      </c>
    </row>
    <row r="21" spans="1:13" s="10" customFormat="1" ht="39.9" customHeight="1">
      <c r="A21" s="19" t="s">
        <v>140</v>
      </c>
      <c r="B21" s="390" t="s">
        <v>306</v>
      </c>
      <c r="C21" s="391"/>
      <c r="D21" s="203">
        <v>2</v>
      </c>
      <c r="E21" s="202"/>
      <c r="F21" s="203" t="s">
        <v>307</v>
      </c>
      <c r="G21" s="202"/>
      <c r="H21" s="203" t="s">
        <v>308</v>
      </c>
      <c r="I21" s="202"/>
      <c r="J21" s="203" t="s">
        <v>309</v>
      </c>
      <c r="K21" s="202"/>
      <c r="L21" s="208" t="s">
        <v>310</v>
      </c>
      <c r="M21" s="13" t="str">
        <f t="shared" si="0"/>
        <v>0</v>
      </c>
    </row>
    <row r="22" spans="1:13" s="10" customFormat="1" ht="39.9" customHeight="1">
      <c r="A22" s="19" t="s">
        <v>311</v>
      </c>
      <c r="B22" s="390" t="s">
        <v>312</v>
      </c>
      <c r="C22" s="391"/>
      <c r="D22" s="203">
        <v>2</v>
      </c>
      <c r="E22" s="202"/>
      <c r="F22" s="203" t="s">
        <v>313</v>
      </c>
      <c r="G22" s="202"/>
      <c r="H22" s="203" t="s">
        <v>314</v>
      </c>
      <c r="I22" s="202"/>
      <c r="J22" s="203" t="s">
        <v>315</v>
      </c>
      <c r="K22" s="202"/>
      <c r="L22" s="208" t="s">
        <v>316</v>
      </c>
      <c r="M22" s="13" t="str">
        <f t="shared" si="0"/>
        <v>0</v>
      </c>
    </row>
    <row r="23" spans="1:13" s="10" customFormat="1" ht="39.9" customHeight="1">
      <c r="A23" s="19" t="s">
        <v>317</v>
      </c>
      <c r="B23" s="415" t="s">
        <v>318</v>
      </c>
      <c r="C23" s="416"/>
      <c r="D23" s="203">
        <v>2</v>
      </c>
      <c r="E23" s="202"/>
      <c r="F23" s="203" t="s">
        <v>319</v>
      </c>
      <c r="G23" s="202"/>
      <c r="H23" s="203" t="s">
        <v>320</v>
      </c>
      <c r="I23" s="202"/>
      <c r="J23" s="203" t="s">
        <v>321</v>
      </c>
      <c r="K23" s="346"/>
      <c r="L23" s="349"/>
      <c r="M23" s="13" t="str">
        <f t="shared" si="0"/>
        <v>0</v>
      </c>
    </row>
    <row r="24" spans="1:13" s="10" customFormat="1" ht="39.75" customHeight="1">
      <c r="A24" s="19" t="s">
        <v>322</v>
      </c>
      <c r="B24" s="390" t="s">
        <v>323</v>
      </c>
      <c r="C24" s="391"/>
      <c r="D24" s="203">
        <v>3</v>
      </c>
      <c r="E24" s="346"/>
      <c r="F24" s="347"/>
      <c r="G24" s="202"/>
      <c r="H24" s="203" t="s">
        <v>324</v>
      </c>
      <c r="I24" s="202"/>
      <c r="J24" s="203" t="s">
        <v>325</v>
      </c>
      <c r="K24" s="206"/>
      <c r="L24" s="212" t="s">
        <v>326</v>
      </c>
      <c r="M24" s="13" t="str">
        <f t="shared" si="0"/>
        <v>0</v>
      </c>
    </row>
    <row r="25" spans="1:13" s="10" customFormat="1" ht="19.5" customHeight="1">
      <c r="A25" s="19" t="s">
        <v>327</v>
      </c>
      <c r="B25" s="390" t="s">
        <v>328</v>
      </c>
      <c r="C25" s="391"/>
      <c r="D25" s="203">
        <v>2</v>
      </c>
      <c r="E25" s="202"/>
      <c r="F25" s="213" t="s">
        <v>329</v>
      </c>
      <c r="G25" s="346"/>
      <c r="H25" s="348"/>
      <c r="I25" s="348"/>
      <c r="J25" s="348"/>
      <c r="K25" s="348"/>
      <c r="L25" s="349"/>
      <c r="M25" s="13" t="str">
        <f t="shared" si="0"/>
        <v>0</v>
      </c>
    </row>
    <row r="26" spans="1:13" s="10" customFormat="1" ht="39.75" customHeight="1">
      <c r="A26" s="19" t="s">
        <v>330</v>
      </c>
      <c r="B26" s="390" t="s">
        <v>331</v>
      </c>
      <c r="C26" s="391"/>
      <c r="D26" s="203">
        <v>2</v>
      </c>
      <c r="E26" s="346"/>
      <c r="F26" s="347"/>
      <c r="G26" s="202"/>
      <c r="H26" s="203">
        <v>1</v>
      </c>
      <c r="I26" s="202"/>
      <c r="J26" s="203" t="s">
        <v>332</v>
      </c>
      <c r="K26" s="202"/>
      <c r="L26" s="210" t="s">
        <v>333</v>
      </c>
      <c r="M26" s="13" t="str">
        <f t="shared" si="0"/>
        <v>0</v>
      </c>
    </row>
    <row r="27" spans="1:13" s="10" customFormat="1" ht="39.75" customHeight="1">
      <c r="A27" s="19" t="s">
        <v>334</v>
      </c>
      <c r="B27" s="390" t="s">
        <v>335</v>
      </c>
      <c r="C27" s="391"/>
      <c r="D27" s="203">
        <v>2</v>
      </c>
      <c r="E27" s="346"/>
      <c r="F27" s="417"/>
      <c r="G27" s="202"/>
      <c r="H27" s="213" t="s">
        <v>336</v>
      </c>
      <c r="I27" s="202"/>
      <c r="J27" s="213" t="s">
        <v>337</v>
      </c>
      <c r="K27" s="420"/>
      <c r="L27" s="421"/>
      <c r="M27" s="13" t="str">
        <f t="shared" si="0"/>
        <v>0</v>
      </c>
    </row>
    <row r="28" spans="1:13" s="10" customFormat="1" ht="19.5" customHeight="1">
      <c r="A28" s="19" t="s">
        <v>338</v>
      </c>
      <c r="B28" s="390" t="s">
        <v>339</v>
      </c>
      <c r="C28" s="391"/>
      <c r="D28" s="203">
        <v>2</v>
      </c>
      <c r="E28" s="346"/>
      <c r="F28" s="417"/>
      <c r="G28" s="202"/>
      <c r="H28" s="213" t="s">
        <v>329</v>
      </c>
      <c r="I28" s="346"/>
      <c r="J28" s="418"/>
      <c r="K28" s="418"/>
      <c r="L28" s="419"/>
      <c r="M28" s="13" t="str">
        <f t="shared" si="0"/>
        <v>0</v>
      </c>
    </row>
    <row r="29" spans="1:13" s="10" customFormat="1" ht="19.5" customHeight="1">
      <c r="A29" s="19" t="s">
        <v>340</v>
      </c>
      <c r="B29" s="390" t="s">
        <v>341</v>
      </c>
      <c r="C29" s="391"/>
      <c r="D29" s="203">
        <v>2</v>
      </c>
      <c r="E29" s="202"/>
      <c r="F29" s="213" t="s">
        <v>342</v>
      </c>
      <c r="G29" s="202"/>
      <c r="H29" s="213" t="s">
        <v>343</v>
      </c>
      <c r="I29" s="202"/>
      <c r="J29" s="213" t="s">
        <v>344</v>
      </c>
      <c r="K29" s="346"/>
      <c r="L29" s="349"/>
      <c r="M29" s="13" t="str">
        <f t="shared" si="0"/>
        <v>0</v>
      </c>
    </row>
    <row r="30" spans="1:13" s="10" customFormat="1" ht="19.5" customHeight="1">
      <c r="A30" s="26" t="s">
        <v>345</v>
      </c>
      <c r="B30" s="390" t="s">
        <v>346</v>
      </c>
      <c r="C30" s="391"/>
      <c r="D30" s="203">
        <v>5</v>
      </c>
      <c r="E30" s="206"/>
      <c r="F30" s="214" t="s">
        <v>347</v>
      </c>
      <c r="G30" s="346"/>
      <c r="H30" s="348"/>
      <c r="I30" s="348"/>
      <c r="J30" s="348"/>
      <c r="K30" s="348"/>
      <c r="L30" s="349"/>
      <c r="M30" s="13" t="str">
        <f t="shared" si="0"/>
        <v>0</v>
      </c>
    </row>
    <row r="31" spans="1:13" s="10" customFormat="1" ht="19.5" customHeight="1">
      <c r="A31" s="26" t="s">
        <v>348</v>
      </c>
      <c r="B31" s="27" t="s">
        <v>349</v>
      </c>
      <c r="C31" s="28"/>
      <c r="D31" s="218">
        <v>7</v>
      </c>
      <c r="E31" s="346"/>
      <c r="F31" s="348"/>
      <c r="G31" s="348"/>
      <c r="H31" s="347"/>
      <c r="I31" s="202"/>
      <c r="J31" s="215" t="s">
        <v>350</v>
      </c>
      <c r="K31" s="346"/>
      <c r="L31" s="349"/>
      <c r="M31" s="13" t="str">
        <f t="shared" si="0"/>
        <v>0</v>
      </c>
    </row>
    <row r="32" spans="1:13" s="10" customFormat="1" ht="19.5" customHeight="1" thickBot="1">
      <c r="A32" s="440" t="s">
        <v>351</v>
      </c>
      <c r="B32" s="441"/>
      <c r="C32" s="442"/>
      <c r="D32" s="467" t="s">
        <v>352</v>
      </c>
      <c r="E32" s="468"/>
      <c r="F32" s="468"/>
      <c r="G32" s="468"/>
      <c r="H32" s="468"/>
      <c r="I32" s="468"/>
      <c r="J32" s="468"/>
      <c r="K32" s="468"/>
      <c r="L32" s="469"/>
      <c r="M32" s="150">
        <f>SUM(M13:M31)</f>
        <v>0</v>
      </c>
    </row>
    <row r="33" spans="1:13" s="10" customFormat="1" ht="20.149999999999999" customHeight="1" thickBot="1">
      <c r="A33" s="18"/>
      <c r="B33" s="18"/>
      <c r="C33" s="18"/>
      <c r="D33" s="18"/>
      <c r="E33" s="152"/>
      <c r="F33" s="18"/>
      <c r="G33" s="18"/>
      <c r="H33" s="18"/>
      <c r="I33" s="18"/>
      <c r="J33" s="18"/>
      <c r="K33" s="18"/>
      <c r="L33" s="18"/>
      <c r="M33" s="18"/>
    </row>
    <row r="34" spans="1:13" s="10" customFormat="1" ht="20.149999999999999" customHeight="1">
      <c r="A34" s="37" t="s">
        <v>353</v>
      </c>
      <c r="B34" s="443" t="s">
        <v>354</v>
      </c>
      <c r="C34" s="444"/>
      <c r="D34" s="52">
        <v>7</v>
      </c>
      <c r="E34" s="15"/>
      <c r="F34" s="52" t="s">
        <v>319</v>
      </c>
      <c r="G34" s="445"/>
      <c r="H34" s="446"/>
      <c r="I34" s="17"/>
      <c r="J34" s="17"/>
      <c r="K34" s="445"/>
      <c r="L34" s="447"/>
      <c r="M34" s="185" t="str">
        <f t="shared" ref="M34:M35" si="1">IF(E34="○",D34*1,IF(G34="○",D34*3,IF(I34="○",D34*5,IF(K34="○",D34*8,""))))</f>
        <v/>
      </c>
    </row>
    <row r="35" spans="1:13" s="10" customFormat="1" ht="37.5" customHeight="1">
      <c r="A35" s="16" t="s">
        <v>355</v>
      </c>
      <c r="B35" s="431" t="s">
        <v>356</v>
      </c>
      <c r="C35" s="432"/>
      <c r="D35" s="53">
        <v>5</v>
      </c>
      <c r="E35" s="15"/>
      <c r="F35" s="53" t="s">
        <v>357</v>
      </c>
      <c r="G35" s="15"/>
      <c r="H35" s="53" t="s">
        <v>358</v>
      </c>
      <c r="I35" s="15"/>
      <c r="J35" s="53" t="s">
        <v>359</v>
      </c>
      <c r="K35" s="15"/>
      <c r="L35" s="14" t="s">
        <v>360</v>
      </c>
      <c r="M35" s="13" t="str">
        <f t="shared" si="1"/>
        <v/>
      </c>
    </row>
    <row r="36" spans="1:13" s="10" customFormat="1" ht="19.5" customHeight="1" thickBot="1">
      <c r="A36" s="433" t="s">
        <v>351</v>
      </c>
      <c r="B36" s="434"/>
      <c r="C36" s="435"/>
      <c r="D36" s="436" t="s">
        <v>361</v>
      </c>
      <c r="E36" s="434"/>
      <c r="F36" s="434"/>
      <c r="G36" s="434"/>
      <c r="H36" s="434"/>
      <c r="I36" s="434"/>
      <c r="J36" s="434"/>
      <c r="K36" s="434"/>
      <c r="L36" s="437"/>
      <c r="M36" s="186">
        <f>SUM(M34:M35)</f>
        <v>0</v>
      </c>
    </row>
    <row r="37" spans="1:13" s="10" customFormat="1">
      <c r="A37" s="438"/>
      <c r="B37" s="438"/>
      <c r="C37" s="438"/>
      <c r="D37" s="438"/>
      <c r="E37" s="438"/>
      <c r="F37" s="438"/>
      <c r="G37" s="438"/>
      <c r="H37" s="438"/>
      <c r="I37" s="438"/>
      <c r="J37" s="438"/>
      <c r="K37" s="438"/>
      <c r="L37" s="438"/>
      <c r="M37" s="438"/>
    </row>
    <row r="38" spans="1:13" s="10" customFormat="1">
      <c r="A38" s="12" t="s">
        <v>362</v>
      </c>
      <c r="B38" s="11"/>
      <c r="C38" s="439" t="s">
        <v>363</v>
      </c>
      <c r="D38" s="439"/>
      <c r="E38" s="439"/>
      <c r="F38" s="439"/>
      <c r="G38" s="439"/>
      <c r="H38" s="439"/>
      <c r="I38" s="439"/>
      <c r="J38" s="439"/>
      <c r="K38" s="439"/>
      <c r="L38" s="439"/>
      <c r="M38" s="439"/>
    </row>
    <row r="39" spans="1:13">
      <c r="A39" s="10" t="s">
        <v>362</v>
      </c>
      <c r="B39" s="10" t="s">
        <v>364</v>
      </c>
      <c r="C39" s="10"/>
      <c r="D39" s="10"/>
      <c r="E39" s="10"/>
      <c r="F39" s="10"/>
      <c r="G39" s="10"/>
      <c r="H39" s="10"/>
      <c r="I39" s="10"/>
      <c r="J39" s="10"/>
      <c r="K39" s="10"/>
      <c r="L39" s="10"/>
      <c r="M39" s="10"/>
    </row>
    <row r="40" spans="1:13">
      <c r="A40" s="10"/>
      <c r="B40" s="422" t="s">
        <v>365</v>
      </c>
      <c r="C40" s="423"/>
      <c r="D40" s="424"/>
      <c r="E40" s="422" t="s">
        <v>366</v>
      </c>
      <c r="F40" s="424"/>
      <c r="G40" s="422" t="s">
        <v>367</v>
      </c>
      <c r="H40" s="424"/>
      <c r="I40" s="422" t="s">
        <v>368</v>
      </c>
      <c r="J40" s="424"/>
      <c r="K40" s="448" t="s">
        <v>369</v>
      </c>
      <c r="L40" s="449"/>
      <c r="M40" s="10"/>
    </row>
    <row r="41" spans="1:13">
      <c r="A41" s="10"/>
      <c r="B41" s="425"/>
      <c r="C41" s="426"/>
      <c r="D41" s="427"/>
      <c r="E41" s="450">
        <v>16</v>
      </c>
      <c r="F41" s="451"/>
      <c r="G41" s="450">
        <v>19</v>
      </c>
      <c r="H41" s="451"/>
      <c r="I41" s="450">
        <v>22</v>
      </c>
      <c r="J41" s="451"/>
      <c r="K41" s="450">
        <v>25</v>
      </c>
      <c r="L41" s="451"/>
      <c r="M41" s="10"/>
    </row>
    <row r="42" spans="1:13">
      <c r="A42" s="10"/>
      <c r="B42" s="425"/>
      <c r="C42" s="426"/>
      <c r="D42" s="427"/>
      <c r="E42" s="448" t="s">
        <v>370</v>
      </c>
      <c r="F42" s="449"/>
      <c r="G42" s="448" t="s">
        <v>371</v>
      </c>
      <c r="H42" s="449"/>
      <c r="I42" s="448" t="s">
        <v>372</v>
      </c>
      <c r="J42" s="449"/>
      <c r="K42" s="448" t="s">
        <v>373</v>
      </c>
      <c r="L42" s="449"/>
      <c r="M42" s="10"/>
    </row>
    <row r="43" spans="1:13">
      <c r="A43" s="10"/>
      <c r="B43" s="428"/>
      <c r="C43" s="429"/>
      <c r="D43" s="430"/>
      <c r="E43" s="452">
        <v>28</v>
      </c>
      <c r="F43" s="453"/>
      <c r="G43" s="452">
        <v>31</v>
      </c>
      <c r="H43" s="453"/>
      <c r="I43" s="452">
        <v>34</v>
      </c>
      <c r="J43" s="453"/>
      <c r="K43" s="452">
        <v>37</v>
      </c>
      <c r="L43" s="453"/>
      <c r="M43" s="10"/>
    </row>
  </sheetData>
  <sheetProtection algorithmName="SHA-512" hashValue="vKDlxxWBVARyK/q9IRPDt1eQNicCz2KUzYVqI6lYBI/MPYzrZm3IxIputBGp0bdsWKNjRgSdghqsBj1WY2M2IA==" saltValue="gwdUPxmZB2hIc7ZE8DAEoQ==" spinCount="100000" sheet="1" objects="1" scenarios="1"/>
  <mergeCells count="72">
    <mergeCell ref="E42:F42"/>
    <mergeCell ref="G42:H42"/>
    <mergeCell ref="I42:J42"/>
    <mergeCell ref="K42:L42"/>
    <mergeCell ref="E43:F43"/>
    <mergeCell ref="G43:H43"/>
    <mergeCell ref="I43:J43"/>
    <mergeCell ref="K43:L43"/>
    <mergeCell ref="K34:L34"/>
    <mergeCell ref="I40:J40"/>
    <mergeCell ref="K40:L40"/>
    <mergeCell ref="E41:F41"/>
    <mergeCell ref="G41:H41"/>
    <mergeCell ref="I41:J41"/>
    <mergeCell ref="K41:L41"/>
    <mergeCell ref="B40:D43"/>
    <mergeCell ref="E40:F40"/>
    <mergeCell ref="G40:H40"/>
    <mergeCell ref="B30:C30"/>
    <mergeCell ref="G30:L30"/>
    <mergeCell ref="B35:C35"/>
    <mergeCell ref="A36:C36"/>
    <mergeCell ref="D36:L36"/>
    <mergeCell ref="A37:M37"/>
    <mergeCell ref="C38:M38"/>
    <mergeCell ref="E31:H31"/>
    <mergeCell ref="K31:L31"/>
    <mergeCell ref="A32:C32"/>
    <mergeCell ref="D32:L32"/>
    <mergeCell ref="B34:C34"/>
    <mergeCell ref="G34:H34"/>
    <mergeCell ref="B25:C25"/>
    <mergeCell ref="G25:L25"/>
    <mergeCell ref="B26:C26"/>
    <mergeCell ref="E26:F26"/>
    <mergeCell ref="B27:C27"/>
    <mergeCell ref="E27:F27"/>
    <mergeCell ref="K27:L27"/>
    <mergeCell ref="B28:C28"/>
    <mergeCell ref="E28:F28"/>
    <mergeCell ref="I28:L28"/>
    <mergeCell ref="B29:C29"/>
    <mergeCell ref="K29:L29"/>
    <mergeCell ref="B24:C24"/>
    <mergeCell ref="E24:F24"/>
    <mergeCell ref="B16:C16"/>
    <mergeCell ref="B17:C17"/>
    <mergeCell ref="K17:L17"/>
    <mergeCell ref="B18:C18"/>
    <mergeCell ref="B19:C19"/>
    <mergeCell ref="K19:L19"/>
    <mergeCell ref="B20:C20"/>
    <mergeCell ref="B21:C21"/>
    <mergeCell ref="B22:C22"/>
    <mergeCell ref="B23:C23"/>
    <mergeCell ref="K23:L23"/>
    <mergeCell ref="B15:C15"/>
    <mergeCell ref="K15:L15"/>
    <mergeCell ref="A7:M7"/>
    <mergeCell ref="A8:M8"/>
    <mergeCell ref="A9:C12"/>
    <mergeCell ref="D9:D12"/>
    <mergeCell ref="E9:F12"/>
    <mergeCell ref="G9:H12"/>
    <mergeCell ref="I9:J12"/>
    <mergeCell ref="K9:L12"/>
    <mergeCell ref="M9:M12"/>
    <mergeCell ref="B13:C13"/>
    <mergeCell ref="K13:L13"/>
    <mergeCell ref="B14:C14"/>
    <mergeCell ref="I14:J14"/>
    <mergeCell ref="K14:L14"/>
  </mergeCells>
  <phoneticPr fontId="6"/>
  <dataValidations count="1">
    <dataValidation type="list" allowBlank="1" showInputMessage="1" showErrorMessage="1" sqref="E13:E23 E25 E29:E30 G13:G24 G26:G29 I31 I29 I26:I27 K24 K20:K22 I15:I24 K16 K18 K26 K35 I35 G35 E34:E35 I13" xr:uid="{31E59E48-3385-4724-A223-D82E13FD1F7A}">
      <formula1>"○"</formula1>
    </dataValidation>
  </dataValidations>
  <pageMargins left="0.6692913385826772" right="0.19685039370078741" top="0.31496062992125984" bottom="0" header="0.23622047244094491" footer="0.15748031496062992"/>
  <pageSetup paperSize="9" scale="85" orientation="portrait" r:id="rId1"/>
  <headerFooter alignWithMargins="0"/>
  <rowBreaks count="1" manualBreakCount="1">
    <brk id="44" max="1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30"/>
  <sheetViews>
    <sheetView view="pageBreakPreview" topLeftCell="A9" zoomScaleNormal="100" zoomScaleSheetLayoutView="100" workbookViewId="0">
      <selection activeCell="O11" sqref="O11"/>
    </sheetView>
  </sheetViews>
  <sheetFormatPr defaultColWidth="10.58203125" defaultRowHeight="14"/>
  <cols>
    <col min="1" max="1" width="4.9140625" style="2" customWidth="1"/>
    <col min="2" max="2" width="21.9140625" style="1" bestFit="1" customWidth="1"/>
    <col min="3" max="3" width="5.6640625" style="2" customWidth="1"/>
    <col min="4" max="4" width="2.58203125" style="1" customWidth="1"/>
    <col min="5" max="5" width="13.08203125" style="1" customWidth="1"/>
    <col min="6" max="6" width="2.58203125" style="1" customWidth="1"/>
    <col min="7" max="7" width="13.08203125" style="1" customWidth="1"/>
    <col min="8" max="8" width="2.58203125" style="1" customWidth="1"/>
    <col min="9" max="9" width="13.08203125" style="1" customWidth="1"/>
    <col min="10" max="10" width="2.58203125" style="1" customWidth="1"/>
    <col min="11" max="11" width="13.08203125" style="1" customWidth="1"/>
    <col min="12" max="12" width="7" style="1" customWidth="1"/>
    <col min="13" max="16384" width="10.58203125" style="1"/>
  </cols>
  <sheetData>
    <row r="1" spans="1:12" ht="30" customHeight="1">
      <c r="B1" s="156" t="s">
        <v>374</v>
      </c>
      <c r="G1" s="6"/>
      <c r="H1" s="5"/>
      <c r="I1" s="6"/>
      <c r="J1" s="459"/>
      <c r="K1" s="459"/>
      <c r="L1" s="459"/>
    </row>
    <row r="2" spans="1:12" ht="18.75" customHeight="1">
      <c r="G2" s="6"/>
      <c r="H2" s="5"/>
      <c r="I2" s="6"/>
      <c r="J2" s="459"/>
      <c r="K2" s="459"/>
      <c r="L2" s="459"/>
    </row>
    <row r="3" spans="1:12" ht="3.75" customHeight="1">
      <c r="I3" s="3"/>
      <c r="J3" s="3"/>
      <c r="K3" s="3"/>
      <c r="L3" s="4"/>
    </row>
    <row r="4" spans="1:12" s="7" customFormat="1" ht="34.5" customHeight="1">
      <c r="A4" s="460" t="s">
        <v>375</v>
      </c>
      <c r="B4" s="460"/>
      <c r="C4" s="460"/>
      <c r="D4" s="460"/>
      <c r="E4" s="460"/>
      <c r="F4" s="460"/>
      <c r="G4" s="460"/>
      <c r="H4" s="460"/>
      <c r="I4" s="460"/>
      <c r="J4" s="460"/>
      <c r="K4" s="460"/>
    </row>
    <row r="5" spans="1:12" s="38" customFormat="1" ht="20.25" customHeight="1" thickBot="1">
      <c r="A5" s="36"/>
      <c r="K5" s="30" t="s">
        <v>86</v>
      </c>
    </row>
    <row r="6" spans="1:12" s="8" customFormat="1" ht="34.5" customHeight="1">
      <c r="A6" s="394" t="s">
        <v>264</v>
      </c>
      <c r="B6" s="396"/>
      <c r="C6" s="403" t="s">
        <v>265</v>
      </c>
      <c r="D6" s="406" t="s">
        <v>266</v>
      </c>
      <c r="E6" s="396"/>
      <c r="F6" s="406" t="s">
        <v>267</v>
      </c>
      <c r="G6" s="396"/>
      <c r="H6" s="461" t="s">
        <v>268</v>
      </c>
      <c r="I6" s="462"/>
      <c r="J6" s="406" t="s">
        <v>269</v>
      </c>
      <c r="K6" s="409"/>
      <c r="L6" s="465" t="s">
        <v>270</v>
      </c>
    </row>
    <row r="7" spans="1:12" s="8" customFormat="1" ht="34.5" customHeight="1">
      <c r="A7" s="400"/>
      <c r="B7" s="402"/>
      <c r="C7" s="405"/>
      <c r="D7" s="408"/>
      <c r="E7" s="402"/>
      <c r="F7" s="408"/>
      <c r="G7" s="402"/>
      <c r="H7" s="463"/>
      <c r="I7" s="464"/>
      <c r="J7" s="407"/>
      <c r="K7" s="410"/>
      <c r="L7" s="466"/>
    </row>
    <row r="8" spans="1:12" ht="37.5" customHeight="1">
      <c r="A8" s="31" t="s">
        <v>94</v>
      </c>
      <c r="B8" s="34" t="s">
        <v>271</v>
      </c>
      <c r="C8" s="203">
        <v>2</v>
      </c>
      <c r="D8" s="216"/>
      <c r="E8" s="203" t="s">
        <v>272</v>
      </c>
      <c r="F8" s="216"/>
      <c r="G8" s="203" t="s">
        <v>273</v>
      </c>
      <c r="H8" s="216"/>
      <c r="I8" s="203" t="s">
        <v>274</v>
      </c>
      <c r="J8" s="346"/>
      <c r="K8" s="349"/>
      <c r="L8" s="13" t="str">
        <f>IF(D8="○",C8*1,IF(F8="○",C8*3,IF(H8="○",C8*5,IF(J8="○",C8*8,"0"))))</f>
        <v>0</v>
      </c>
    </row>
    <row r="9" spans="1:12" ht="37.5" customHeight="1">
      <c r="A9" s="31" t="s">
        <v>275</v>
      </c>
      <c r="B9" s="32" t="s">
        <v>292</v>
      </c>
      <c r="C9" s="203">
        <v>1</v>
      </c>
      <c r="D9" s="216"/>
      <c r="E9" s="203" t="s">
        <v>293</v>
      </c>
      <c r="F9" s="216"/>
      <c r="G9" s="217" t="s">
        <v>294</v>
      </c>
      <c r="H9" s="216"/>
      <c r="I9" s="218" t="s">
        <v>295</v>
      </c>
      <c r="J9" s="216"/>
      <c r="K9" s="219" t="s">
        <v>296</v>
      </c>
      <c r="L9" s="13" t="str">
        <f t="shared" ref="L9:L16" si="0">IF(D9="○",C9*1,IF(F9="○",C9*3,IF(H9="○",C9*5,IF(J9="○",C9*8,"0"))))</f>
        <v>0</v>
      </c>
    </row>
    <row r="10" spans="1:12" ht="37.5" customHeight="1">
      <c r="A10" s="31" t="s">
        <v>104</v>
      </c>
      <c r="B10" s="33" t="s">
        <v>297</v>
      </c>
      <c r="C10" s="218">
        <v>2</v>
      </c>
      <c r="D10" s="216"/>
      <c r="E10" s="205" t="s">
        <v>298</v>
      </c>
      <c r="F10" s="216"/>
      <c r="G10" s="205" t="s">
        <v>299</v>
      </c>
      <c r="H10" s="216"/>
      <c r="I10" s="205" t="s">
        <v>300</v>
      </c>
      <c r="J10" s="346"/>
      <c r="K10" s="349"/>
      <c r="L10" s="13" t="str">
        <f t="shared" si="0"/>
        <v>0</v>
      </c>
    </row>
    <row r="11" spans="1:12" ht="37.5" customHeight="1">
      <c r="A11" s="31" t="s">
        <v>110</v>
      </c>
      <c r="B11" s="32" t="s">
        <v>376</v>
      </c>
      <c r="C11" s="218">
        <v>2</v>
      </c>
      <c r="D11" s="216"/>
      <c r="E11" s="203" t="s">
        <v>377</v>
      </c>
      <c r="F11" s="216"/>
      <c r="G11" s="203" t="s">
        <v>378</v>
      </c>
      <c r="H11" s="216"/>
      <c r="I11" s="203" t="s">
        <v>379</v>
      </c>
      <c r="J11" s="216"/>
      <c r="K11" s="220" t="s">
        <v>380</v>
      </c>
      <c r="L11" s="13" t="str">
        <f t="shared" si="0"/>
        <v>0</v>
      </c>
    </row>
    <row r="12" spans="1:12" ht="37.5" customHeight="1">
      <c r="A12" s="31" t="s">
        <v>116</v>
      </c>
      <c r="B12" s="32" t="s">
        <v>381</v>
      </c>
      <c r="C12" s="218">
        <v>2</v>
      </c>
      <c r="D12" s="216"/>
      <c r="E12" s="203" t="s">
        <v>382</v>
      </c>
      <c r="F12" s="216"/>
      <c r="G12" s="203" t="s">
        <v>383</v>
      </c>
      <c r="H12" s="216"/>
      <c r="I12" s="203" t="s">
        <v>384</v>
      </c>
      <c r="J12" s="216"/>
      <c r="K12" s="208" t="s">
        <v>385</v>
      </c>
      <c r="L12" s="13" t="str">
        <f t="shared" si="0"/>
        <v>0</v>
      </c>
    </row>
    <row r="13" spans="1:12" ht="37.5" customHeight="1">
      <c r="A13" s="31" t="s">
        <v>122</v>
      </c>
      <c r="B13" s="33" t="s">
        <v>386</v>
      </c>
      <c r="C13" s="218">
        <v>2</v>
      </c>
      <c r="D13" s="216"/>
      <c r="E13" s="203" t="s">
        <v>313</v>
      </c>
      <c r="F13" s="216"/>
      <c r="G13" s="203" t="s">
        <v>314</v>
      </c>
      <c r="H13" s="216"/>
      <c r="I13" s="203" t="s">
        <v>315</v>
      </c>
      <c r="J13" s="216"/>
      <c r="K13" s="208" t="s">
        <v>316</v>
      </c>
      <c r="L13" s="13" t="str">
        <f t="shared" si="0"/>
        <v>0</v>
      </c>
    </row>
    <row r="14" spans="1:12" ht="37.5" customHeight="1">
      <c r="A14" s="31" t="s">
        <v>128</v>
      </c>
      <c r="B14" s="33" t="s">
        <v>387</v>
      </c>
      <c r="C14" s="218">
        <v>3</v>
      </c>
      <c r="D14" s="346"/>
      <c r="E14" s="347"/>
      <c r="F14" s="216"/>
      <c r="G14" s="218" t="s">
        <v>324</v>
      </c>
      <c r="H14" s="216"/>
      <c r="I14" s="218" t="s">
        <v>325</v>
      </c>
      <c r="J14" s="221"/>
      <c r="K14" s="222" t="s">
        <v>326</v>
      </c>
      <c r="L14" s="13" t="str">
        <f t="shared" si="0"/>
        <v>0</v>
      </c>
    </row>
    <row r="15" spans="1:12" ht="37.5" customHeight="1">
      <c r="A15" s="31" t="s">
        <v>134</v>
      </c>
      <c r="B15" s="33" t="s">
        <v>388</v>
      </c>
      <c r="C15" s="218">
        <v>2</v>
      </c>
      <c r="D15" s="346"/>
      <c r="E15" s="457"/>
      <c r="F15" s="216"/>
      <c r="G15" s="215" t="s">
        <v>336</v>
      </c>
      <c r="H15" s="216"/>
      <c r="I15" s="215" t="s">
        <v>389</v>
      </c>
      <c r="J15" s="420"/>
      <c r="K15" s="458"/>
      <c r="L15" s="13" t="str">
        <f t="shared" si="0"/>
        <v>0</v>
      </c>
    </row>
    <row r="16" spans="1:12" ht="37.5" customHeight="1">
      <c r="A16" s="31" t="s">
        <v>140</v>
      </c>
      <c r="B16" s="33" t="s">
        <v>390</v>
      </c>
      <c r="C16" s="218">
        <v>3</v>
      </c>
      <c r="D16" s="346"/>
      <c r="E16" s="457"/>
      <c r="F16" s="346"/>
      <c r="G16" s="457"/>
      <c r="H16" s="216"/>
      <c r="I16" s="215" t="s">
        <v>329</v>
      </c>
      <c r="J16" s="420"/>
      <c r="K16" s="458"/>
      <c r="L16" s="13" t="str">
        <f t="shared" si="0"/>
        <v>0</v>
      </c>
    </row>
    <row r="17" spans="1:13" ht="37.5" customHeight="1" thickBot="1">
      <c r="A17" s="440" t="s">
        <v>351</v>
      </c>
      <c r="B17" s="442"/>
      <c r="C17" s="467" t="s">
        <v>391</v>
      </c>
      <c r="D17" s="468"/>
      <c r="E17" s="468"/>
      <c r="F17" s="468"/>
      <c r="G17" s="468"/>
      <c r="H17" s="468"/>
      <c r="I17" s="468"/>
      <c r="J17" s="468"/>
      <c r="K17" s="469"/>
      <c r="L17" s="151">
        <f>SUM(L8:L16)</f>
        <v>0</v>
      </c>
    </row>
    <row r="18" spans="1:13" ht="14.25" customHeight="1">
      <c r="A18" s="395"/>
      <c r="B18" s="395"/>
      <c r="C18" s="395"/>
      <c r="D18" s="395"/>
      <c r="E18" s="395"/>
      <c r="F18" s="395"/>
      <c r="G18" s="395"/>
      <c r="H18" s="395"/>
      <c r="I18" s="395"/>
      <c r="J18" s="395"/>
      <c r="K18" s="395"/>
      <c r="L18" s="395"/>
      <c r="M18" s="35"/>
    </row>
    <row r="19" spans="1:13" s="46" customFormat="1" ht="19.5" customHeight="1">
      <c r="A19" s="44" t="s">
        <v>392</v>
      </c>
      <c r="B19" s="45"/>
      <c r="C19" s="10" t="s">
        <v>363</v>
      </c>
      <c r="D19" s="10"/>
      <c r="E19" s="10"/>
      <c r="F19" s="10"/>
      <c r="G19" s="10"/>
      <c r="H19" s="10"/>
      <c r="I19" s="10"/>
      <c r="J19" s="10"/>
      <c r="K19" s="10"/>
      <c r="L19" s="10"/>
      <c r="M19" s="10"/>
    </row>
    <row r="20" spans="1:13" s="7" customFormat="1" ht="21.75" customHeight="1">
      <c r="A20" s="47" t="s">
        <v>392</v>
      </c>
      <c r="B20" s="7" t="s">
        <v>393</v>
      </c>
      <c r="C20" s="47"/>
    </row>
    <row r="21" spans="1:13" ht="34.5" customHeight="1"/>
    <row r="22" spans="1:13" s="48" customFormat="1" ht="34.5" customHeight="1">
      <c r="A22" s="456" t="s">
        <v>394</v>
      </c>
      <c r="B22" s="456"/>
      <c r="C22" s="456"/>
      <c r="D22" s="456"/>
      <c r="E22" s="456"/>
      <c r="F22" s="456"/>
      <c r="G22" s="456"/>
      <c r="H22" s="456"/>
      <c r="I22" s="456"/>
      <c r="J22" s="456"/>
      <c r="K22" s="456"/>
      <c r="L22" s="456"/>
    </row>
    <row r="23" spans="1:13" s="48" customFormat="1" ht="31.5" customHeight="1">
      <c r="A23" s="69"/>
      <c r="B23" s="454" t="s">
        <v>395</v>
      </c>
      <c r="C23" s="454"/>
      <c r="D23" s="454"/>
      <c r="E23" s="454"/>
      <c r="F23" s="455" t="s">
        <v>396</v>
      </c>
      <c r="G23" s="455"/>
      <c r="H23" s="455"/>
      <c r="I23" s="455"/>
      <c r="J23" s="454" t="s">
        <v>397</v>
      </c>
      <c r="K23" s="454"/>
      <c r="L23" s="454"/>
    </row>
    <row r="24" spans="1:13" s="48" customFormat="1" ht="31.5" customHeight="1">
      <c r="A24" s="69">
        <v>1</v>
      </c>
      <c r="B24" s="454"/>
      <c r="C24" s="454"/>
      <c r="D24" s="454"/>
      <c r="E24" s="454"/>
      <c r="F24" s="454"/>
      <c r="G24" s="454"/>
      <c r="H24" s="454"/>
      <c r="I24" s="454"/>
      <c r="J24" s="454"/>
      <c r="K24" s="454"/>
      <c r="L24" s="454"/>
    </row>
    <row r="25" spans="1:13" s="48" customFormat="1" ht="31.5" customHeight="1">
      <c r="A25" s="69">
        <v>2</v>
      </c>
      <c r="B25" s="454"/>
      <c r="C25" s="454"/>
      <c r="D25" s="454"/>
      <c r="E25" s="454"/>
      <c r="F25" s="454"/>
      <c r="G25" s="454"/>
      <c r="H25" s="454"/>
      <c r="I25" s="454"/>
      <c r="J25" s="454"/>
      <c r="K25" s="454"/>
      <c r="L25" s="454"/>
    </row>
    <row r="26" spans="1:13" s="48" customFormat="1" ht="31.5" customHeight="1">
      <c r="A26" s="69">
        <v>3</v>
      </c>
      <c r="B26" s="454"/>
      <c r="C26" s="454"/>
      <c r="D26" s="454"/>
      <c r="E26" s="454"/>
      <c r="F26" s="454"/>
      <c r="G26" s="454"/>
      <c r="H26" s="454"/>
      <c r="I26" s="454"/>
      <c r="J26" s="454"/>
      <c r="K26" s="454"/>
      <c r="L26" s="454"/>
    </row>
    <row r="27" spans="1:13" s="48" customFormat="1" ht="31.5" customHeight="1">
      <c r="A27" s="69">
        <v>4</v>
      </c>
      <c r="B27" s="454"/>
      <c r="C27" s="454"/>
      <c r="D27" s="454"/>
      <c r="E27" s="454"/>
      <c r="F27" s="454"/>
      <c r="G27" s="454"/>
      <c r="H27" s="454"/>
      <c r="I27" s="454"/>
      <c r="J27" s="454"/>
      <c r="K27" s="454"/>
      <c r="L27" s="454"/>
    </row>
    <row r="28" spans="1:13" s="48" customFormat="1" ht="31.5" customHeight="1">
      <c r="A28" s="69">
        <v>5</v>
      </c>
      <c r="B28" s="454"/>
      <c r="C28" s="454"/>
      <c r="D28" s="454"/>
      <c r="E28" s="454"/>
      <c r="F28" s="454"/>
      <c r="G28" s="454"/>
      <c r="H28" s="454"/>
      <c r="I28" s="454"/>
      <c r="J28" s="454"/>
      <c r="K28" s="454"/>
      <c r="L28" s="454"/>
    </row>
    <row r="29" spans="1:13" s="29" customFormat="1">
      <c r="A29" s="70"/>
      <c r="C29" s="70"/>
    </row>
    <row r="30" spans="1:13" s="29" customFormat="1">
      <c r="A30" s="71" t="s">
        <v>392</v>
      </c>
      <c r="B30" s="29" t="s">
        <v>398</v>
      </c>
      <c r="C30" s="70"/>
    </row>
  </sheetData>
  <sheetProtection algorithmName="SHA-512" hashValue="hiHRqPJRawZbV3ageIhKp9bpj5QfUPPJEU6N4/UjAtnje9A6aCaF1871vB7u//ipPCj/Mu0BPzRQ/RLhnZN0qw==" saltValue="k+rIU4MyKB8JJv7b2fz46w==" spinCount="100000" sheet="1" objects="1" scenarios="1"/>
  <mergeCells count="40">
    <mergeCell ref="J1:L1"/>
    <mergeCell ref="J2:L2"/>
    <mergeCell ref="D15:E15"/>
    <mergeCell ref="J15:K15"/>
    <mergeCell ref="A4:K4"/>
    <mergeCell ref="A6:B7"/>
    <mergeCell ref="C6:C7"/>
    <mergeCell ref="D6:E7"/>
    <mergeCell ref="F6:G7"/>
    <mergeCell ref="H6:I7"/>
    <mergeCell ref="J6:K7"/>
    <mergeCell ref="L6:L7"/>
    <mergeCell ref="J8:K8"/>
    <mergeCell ref="J10:K10"/>
    <mergeCell ref="D14:E14"/>
    <mergeCell ref="A22:L22"/>
    <mergeCell ref="J23:L23"/>
    <mergeCell ref="J24:L24"/>
    <mergeCell ref="J25:L25"/>
    <mergeCell ref="D16:E16"/>
    <mergeCell ref="F16:G16"/>
    <mergeCell ref="J16:K16"/>
    <mergeCell ref="A17:B17"/>
    <mergeCell ref="C17:K17"/>
    <mergeCell ref="A18:L18"/>
    <mergeCell ref="J26:L26"/>
    <mergeCell ref="J27:L27"/>
    <mergeCell ref="J28:L28"/>
    <mergeCell ref="B23:E23"/>
    <mergeCell ref="B24:E24"/>
    <mergeCell ref="B25:E25"/>
    <mergeCell ref="B26:E26"/>
    <mergeCell ref="B27:E27"/>
    <mergeCell ref="B28:E28"/>
    <mergeCell ref="F23:I23"/>
    <mergeCell ref="F24:I24"/>
    <mergeCell ref="F25:I25"/>
    <mergeCell ref="F26:I26"/>
    <mergeCell ref="F27:I27"/>
    <mergeCell ref="F28:I28"/>
  </mergeCells>
  <phoneticPr fontId="6"/>
  <dataValidations count="1">
    <dataValidation type="list" allowBlank="1" showInputMessage="1" showErrorMessage="1" sqref="F8:F15 D8:D13 H8:H16 J9 J11:J14" xr:uid="{6DECCDDE-EBD2-4E59-A9CC-3935A91F968A}">
      <formula1>"○"</formula1>
    </dataValidation>
  </dataValidations>
  <pageMargins left="0.7" right="0.7" top="0.75" bottom="0.75" header="0.3" footer="0.3"/>
  <pageSetup paperSize="9" scale="80" orientation="portrait" horizontalDpi="1200" verticalDpi="12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C91A8580D1F1D41BB209E276A5068E0" ma:contentTypeVersion="14" ma:contentTypeDescription="新しいドキュメントを作成します。" ma:contentTypeScope="" ma:versionID="db888db8633defbc7b620b13d349ea43">
  <xsd:schema xmlns:xsd="http://www.w3.org/2001/XMLSchema" xmlns:xs="http://www.w3.org/2001/XMLSchema" xmlns:p="http://schemas.microsoft.com/office/2006/metadata/properties" xmlns:ns2="028f798d-0fac-4e86-a412-d6137fea7d35" xmlns:ns3="d56281d3-c105-48fa-b171-cd27fcf0071e" targetNamespace="http://schemas.microsoft.com/office/2006/metadata/properties" ma:root="true" ma:fieldsID="a86711853a8e8f56e8eeaa6342e9c4c5" ns2:_="" ns3:_="">
    <xsd:import namespace="028f798d-0fac-4e86-a412-d6137fea7d35"/>
    <xsd:import namespace="d56281d3-c105-48fa-b171-cd27fcf007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8f798d-0fac-4e86-a412-d6137fea7d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24020d98-6fcc-41e5-a742-4e2a5ba75c63"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6281d3-c105-48fa-b171-cd27fcf0071e"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727A30-A536-4FFE-A357-A85E2831BE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8f798d-0fac-4e86-a412-d6137fea7d35"/>
    <ds:schemaRef ds:uri="d56281d3-c105-48fa-b171-cd27fcf007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901A18-21C6-4715-9CC2-F4E40248D1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1_治験経費算定明細書</vt:lpstr>
      <vt:lpstr>2-1_治験薬管理ポイントa</vt:lpstr>
      <vt:lpstr>2-2_規格・資材数のカウント法</vt:lpstr>
      <vt:lpstr>2-3_混合調製数のカウント法</vt:lpstr>
      <vt:lpstr>3_治験経費ポイントb_c</vt:lpstr>
      <vt:lpstr>4_脱落ポイントd_施設名</vt:lpstr>
      <vt:lpstr>'1_治験経費算定明細書'!Print_Area</vt:lpstr>
      <vt:lpstr>'3_治験経費ポイントb_c'!Print_Area</vt:lpstr>
      <vt:lpstr>'4_脱落ポイントd_施設名'!Print_Area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清水 直明</dc:creator>
  <cp:keywords/>
  <dc:description/>
  <cp:lastModifiedBy>chiken-150</cp:lastModifiedBy>
  <cp:revision/>
  <cp:lastPrinted>2025-11-04T04:26:11Z</cp:lastPrinted>
  <dcterms:created xsi:type="dcterms:W3CDTF">2000-06-27T18:44:18Z</dcterms:created>
  <dcterms:modified xsi:type="dcterms:W3CDTF">2025-12-23T23:38:18Z</dcterms:modified>
  <cp:category/>
  <cp:contentStatus/>
</cp:coreProperties>
</file>