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192.168.1.91\dat\jim\■01：　手順書・取扱規程・契約書等（古いのもの残す）\■09：　経費積算書集（積算明細・ポイント表）\経費積算書集230807（計算式・ロック等仕様の修正、起案不要）\"/>
    </mc:Choice>
  </mc:AlternateContent>
  <xr:revisionPtr revIDLastSave="0" documentId="13_ncr:1_{995A7DBE-4B40-4326-B1CF-99C3BE80CF8B}" xr6:coauthVersionLast="47" xr6:coauthVersionMax="47" xr10:uidLastSave="{00000000-0000-0000-0000-000000000000}"/>
  <bookViews>
    <workbookView xWindow="28680" yWindow="-120" windowWidth="29040" windowHeight="15840" xr2:uid="{00000000-000D-0000-FFFF-FFFF00000000}"/>
  </bookViews>
  <sheets>
    <sheet name="1_治験経費算定明細書" sheetId="6" r:id="rId1"/>
    <sheet name="2_積算内訳（治験経費(a,b)）" sheetId="5" r:id="rId2"/>
    <sheet name="3_積算内訳（観察期脱落(c)_施設名）" sheetId="7" r:id="rId3"/>
  </sheets>
  <definedNames>
    <definedName name="_xlnm.Print_Area" localSheetId="0">'1_治験経費算定明細書'!$A$1:$L$81</definedName>
    <definedName name="_xlnm.Print_Area" localSheetId="1">'2_積算内訳（治験経費(a,b)）'!$A$1:$K$37</definedName>
    <definedName name="_xlnm.Print_Area" localSheetId="2">'3_積算内訳（観察期脱落(c)_施設名）'!$A$1:$K$47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8" i="6" l="1"/>
  <c r="J56" i="6"/>
  <c r="H56" i="6"/>
  <c r="H50" i="6"/>
  <c r="J53" i="6"/>
  <c r="J60" i="6" l="1"/>
  <c r="H41" i="6" l="1"/>
  <c r="H47" i="6"/>
  <c r="I30" i="6"/>
  <c r="J41" i="6"/>
  <c r="H32" i="6"/>
  <c r="H25" i="6"/>
  <c r="H23" i="6"/>
  <c r="I63" i="6" l="1"/>
  <c r="I66" i="6" s="1"/>
  <c r="L53" i="6" l="1"/>
  <c r="L47" i="6"/>
  <c r="J47" i="6"/>
  <c r="H44" i="6"/>
  <c r="H63" i="6" s="1"/>
  <c r="H66" i="6" s="1"/>
  <c r="L41" i="6"/>
  <c r="L63" i="6" l="1"/>
  <c r="L66" i="6" s="1"/>
  <c r="J63" i="6"/>
  <c r="J66" i="6" s="1"/>
  <c r="I69" i="6"/>
  <c r="I72" i="6" s="1"/>
  <c r="K13" i="7" l="1"/>
  <c r="K14" i="7"/>
  <c r="K15" i="7"/>
  <c r="K16" i="7"/>
  <c r="K17" i="7"/>
  <c r="K18" i="7"/>
  <c r="K19" i="7"/>
  <c r="K20" i="7"/>
  <c r="K21" i="7"/>
  <c r="K29" i="5"/>
  <c r="K25" i="5"/>
  <c r="K26" i="5"/>
  <c r="K24" i="5"/>
  <c r="K33" i="5"/>
  <c r="K14" i="5"/>
  <c r="K15" i="5"/>
  <c r="K16" i="5"/>
  <c r="K17" i="5"/>
  <c r="K18" i="5"/>
  <c r="K19" i="5"/>
  <c r="K20" i="5"/>
  <c r="K21" i="5"/>
  <c r="K22" i="5"/>
  <c r="K23" i="5"/>
  <c r="K27" i="5"/>
  <c r="K28" i="5"/>
  <c r="K13" i="5"/>
  <c r="K32" i="5"/>
  <c r="K34" i="5" l="1"/>
  <c r="K22" i="7"/>
  <c r="K30" i="5"/>
  <c r="L69" i="6"/>
  <c r="L72" i="6" s="1"/>
  <c r="H69" i="6" l="1"/>
  <c r="H72" i="6" s="1"/>
  <c r="J69" i="6"/>
  <c r="J72" i="6" s="1"/>
</calcChain>
</file>

<file path=xl/sharedStrings.xml><?xml version="1.0" encoding="utf-8"?>
<sst xmlns="http://schemas.openxmlformats.org/spreadsheetml/2006/main" count="264" uniqueCount="230">
  <si>
    <t>要　　　　　　素</t>
  </si>
  <si>
    <t>Ａ</t>
  </si>
  <si>
    <t>重症又は重篤</t>
  </si>
  <si>
    <t>Ｂ</t>
  </si>
  <si>
    <t>入院・外来の別</t>
  </si>
  <si>
    <t>外　来</t>
  </si>
  <si>
    <t>入　院</t>
  </si>
  <si>
    <t>成　人</t>
  </si>
  <si>
    <t>１　回</t>
  </si>
  <si>
    <t>症例発表</t>
  </si>
  <si>
    <t>承認申請に使用される文書等の作成</t>
  </si>
  <si>
    <t>３０枚以内</t>
  </si>
  <si>
    <t>軽　度</t>
    <rPh sb="0" eb="1">
      <t>ケイ</t>
    </rPh>
    <rPh sb="2" eb="3">
      <t>ド</t>
    </rPh>
    <phoneticPr fontId="19"/>
  </si>
  <si>
    <t>中等度</t>
    <rPh sb="0" eb="3">
      <t>チュウトウド</t>
    </rPh>
    <phoneticPr fontId="19"/>
  </si>
  <si>
    <t>Ⅲ
(ウエイト×5）</t>
    <phoneticPr fontId="19"/>
  </si>
  <si>
    <t>合　　　　　　計</t>
    <rPh sb="0" eb="1">
      <t>ゴウ</t>
    </rPh>
    <phoneticPr fontId="19"/>
  </si>
  <si>
    <t>ウエイト</t>
    <phoneticPr fontId="19"/>
  </si>
  <si>
    <t>Ⅱ
(ウエイト×3）</t>
    <phoneticPr fontId="19"/>
  </si>
  <si>
    <t>ポイント</t>
    <phoneticPr fontId="19"/>
  </si>
  <si>
    <t>※</t>
    <phoneticPr fontId="19"/>
  </si>
  <si>
    <t>他の適応に国内で承認</t>
    <rPh sb="0" eb="1">
      <t>ホカ</t>
    </rPh>
    <rPh sb="2" eb="4">
      <t>テキオウ</t>
    </rPh>
    <rPh sb="5" eb="7">
      <t>コクナイ</t>
    </rPh>
    <rPh sb="8" eb="10">
      <t>ショウニン</t>
    </rPh>
    <phoneticPr fontId="19"/>
  </si>
  <si>
    <t>同一適応で欧米で承認</t>
    <rPh sb="0" eb="2">
      <t>ドウイツ</t>
    </rPh>
    <rPh sb="2" eb="4">
      <t>テキオウ</t>
    </rPh>
    <rPh sb="5" eb="7">
      <t>オウベイ</t>
    </rPh>
    <rPh sb="8" eb="10">
      <t>ショウニン</t>
    </rPh>
    <phoneticPr fontId="19"/>
  </si>
  <si>
    <t>未承認</t>
    <rPh sb="0" eb="3">
      <t>ミショウニン</t>
    </rPh>
    <phoneticPr fontId="19"/>
  </si>
  <si>
    <t>Ｃ</t>
    <phoneticPr fontId="19"/>
  </si>
  <si>
    <t>Ｆ</t>
    <phoneticPr fontId="19"/>
  </si>
  <si>
    <t>Ｇ</t>
    <phoneticPr fontId="19"/>
  </si>
  <si>
    <t>Ｈ</t>
    <phoneticPr fontId="19"/>
  </si>
  <si>
    <t>Ｉ</t>
    <phoneticPr fontId="19"/>
  </si>
  <si>
    <t>Ｊ</t>
    <phoneticPr fontId="19"/>
  </si>
  <si>
    <t>Ｋ</t>
    <phoneticPr fontId="19"/>
  </si>
  <si>
    <t>Ｌ</t>
    <phoneticPr fontId="19"/>
  </si>
  <si>
    <t>Ｍ</t>
    <phoneticPr fontId="19"/>
  </si>
  <si>
    <t>Ｎ</t>
    <phoneticPr fontId="19"/>
  </si>
  <si>
    <t>Ｏ</t>
    <phoneticPr fontId="19"/>
  </si>
  <si>
    <t>Ｒ</t>
    <phoneticPr fontId="19"/>
  </si>
  <si>
    <t>（医療機器治験）</t>
    <rPh sb="1" eb="3">
      <t>イリョウ</t>
    </rPh>
    <rPh sb="3" eb="5">
      <t>キキ</t>
    </rPh>
    <rPh sb="5" eb="7">
      <t>チケン</t>
    </rPh>
    <phoneticPr fontId="19"/>
  </si>
  <si>
    <t>対象疾患の重篤度</t>
    <rPh sb="0" eb="2">
      <t>タイショウ</t>
    </rPh>
    <phoneticPr fontId="19"/>
  </si>
  <si>
    <t>治験機器製造承認の状況</t>
    <rPh sb="0" eb="2">
      <t>チケン</t>
    </rPh>
    <rPh sb="2" eb="4">
      <t>キキ</t>
    </rPh>
    <rPh sb="4" eb="6">
      <t>セイゾウ</t>
    </rPh>
    <rPh sb="6" eb="8">
      <t>ショウニン</t>
    </rPh>
    <rPh sb="9" eb="11">
      <t>ジョウキョウ</t>
    </rPh>
    <phoneticPr fontId="19"/>
  </si>
  <si>
    <t>Ｄ-1</t>
    <phoneticPr fontId="19"/>
  </si>
  <si>
    <t>機器の種類</t>
    <rPh sb="0" eb="2">
      <t>キキ</t>
    </rPh>
    <rPh sb="3" eb="5">
      <t>シュルイ</t>
    </rPh>
    <phoneticPr fontId="19"/>
  </si>
  <si>
    <t>体内留置を行わない医療機器</t>
    <phoneticPr fontId="19"/>
  </si>
  <si>
    <t>Ｄ-2</t>
  </si>
  <si>
    <t>薬事法施行規則９３条により設置管理基準書が作成され、設置管理が求められる大型医療機械</t>
    <phoneticPr fontId="19"/>
  </si>
  <si>
    <t>Ｅ</t>
    <phoneticPr fontId="19"/>
  </si>
  <si>
    <t>対照機器の使用</t>
    <rPh sb="0" eb="2">
      <t>タイショウ</t>
    </rPh>
    <rPh sb="2" eb="4">
      <t>キキ</t>
    </rPh>
    <rPh sb="5" eb="7">
      <t>シヨウ</t>
    </rPh>
    <phoneticPr fontId="19"/>
  </si>
  <si>
    <t>使用</t>
    <rPh sb="0" eb="2">
      <t>シヨウ</t>
    </rPh>
    <phoneticPr fontId="19"/>
  </si>
  <si>
    <t>小児、成人（高齢者、肝、腎障害等合併有）</t>
    <phoneticPr fontId="19"/>
  </si>
  <si>
    <t>被験者層</t>
    <rPh sb="0" eb="3">
      <t>ヒケンシャ</t>
    </rPh>
    <rPh sb="3" eb="4">
      <t>ソウ</t>
    </rPh>
    <phoneticPr fontId="19"/>
  </si>
  <si>
    <t>被験者の選出（適格＋除外規準数）</t>
    <phoneticPr fontId="19"/>
  </si>
  <si>
    <t>１９以下</t>
    <rPh sb="2" eb="4">
      <t>イカ</t>
    </rPh>
    <phoneticPr fontId="19"/>
  </si>
  <si>
    <t>２０～２９</t>
    <phoneticPr fontId="19"/>
  </si>
  <si>
    <t>３０以上</t>
    <rPh sb="2" eb="4">
      <t>イジョウ</t>
    </rPh>
    <phoneticPr fontId="19"/>
  </si>
  <si>
    <t>チェックポイントの経過観察回数</t>
    <phoneticPr fontId="19"/>
  </si>
  <si>
    <t>臨床症状観察項目数</t>
    <phoneticPr fontId="19"/>
  </si>
  <si>
    <t>一般的臨床検査＋非侵襲的機能検査及び画像診断項目数</t>
    <phoneticPr fontId="19"/>
  </si>
  <si>
    <t>侵襲的機能検査及び画像診断回数</t>
    <phoneticPr fontId="19"/>
  </si>
  <si>
    <t>特殊検査のための検体採取回数</t>
    <phoneticPr fontId="19"/>
  </si>
  <si>
    <t>生検回数</t>
    <rPh sb="0" eb="2">
      <t>セイケン</t>
    </rPh>
    <rPh sb="2" eb="4">
      <t>カイスウ</t>
    </rPh>
    <phoneticPr fontId="19"/>
  </si>
  <si>
    <t>診療報酬点数のない診療法を新たに習得する必要のある医療従事者数</t>
    <rPh sb="0" eb="2">
      <t>シンリョウ</t>
    </rPh>
    <rPh sb="2" eb="4">
      <t>ホウシュウ</t>
    </rPh>
    <rPh sb="4" eb="6">
      <t>テンスウ</t>
    </rPh>
    <rPh sb="9" eb="11">
      <t>シンリョウ</t>
    </rPh>
    <rPh sb="11" eb="12">
      <t>ホウ</t>
    </rPh>
    <rPh sb="13" eb="14">
      <t>アラ</t>
    </rPh>
    <rPh sb="16" eb="18">
      <t>シュウトク</t>
    </rPh>
    <rPh sb="20" eb="22">
      <t>ヒツヨウ</t>
    </rPh>
    <rPh sb="25" eb="27">
      <t>イリョウ</t>
    </rPh>
    <rPh sb="27" eb="30">
      <t>ジュウジシャ</t>
    </rPh>
    <rPh sb="30" eb="31">
      <t>カズ</t>
    </rPh>
    <phoneticPr fontId="19"/>
  </si>
  <si>
    <t>試験の種類</t>
    <rPh sb="0" eb="2">
      <t>シケン</t>
    </rPh>
    <rPh sb="3" eb="5">
      <t>シュルイ</t>
    </rPh>
    <phoneticPr fontId="19"/>
  </si>
  <si>
    <t>４以下</t>
    <rPh sb="1" eb="3">
      <t>イカ</t>
    </rPh>
    <phoneticPr fontId="19"/>
  </si>
  <si>
    <t>５～９</t>
    <phoneticPr fontId="19"/>
  </si>
  <si>
    <t>１０以上</t>
    <rPh sb="2" eb="4">
      <t>イジョウ</t>
    </rPh>
    <phoneticPr fontId="19"/>
  </si>
  <si>
    <t>４９以下</t>
    <rPh sb="2" eb="4">
      <t>イカ</t>
    </rPh>
    <phoneticPr fontId="19"/>
  </si>
  <si>
    <t>５０～９９</t>
    <phoneticPr fontId="19"/>
  </si>
  <si>
    <t>１００以上</t>
    <phoneticPr fontId="19"/>
  </si>
  <si>
    <t>１～５人</t>
    <rPh sb="3" eb="4">
      <t>ニン</t>
    </rPh>
    <phoneticPr fontId="19"/>
  </si>
  <si>
    <t>６～１０人</t>
    <rPh sb="4" eb="5">
      <t>ニン</t>
    </rPh>
    <phoneticPr fontId="19"/>
  </si>
  <si>
    <t>１１人以上</t>
    <rPh sb="2" eb="3">
      <t>ニン</t>
    </rPh>
    <rPh sb="3" eb="5">
      <t>イジョウ</t>
    </rPh>
    <phoneticPr fontId="19"/>
  </si>
  <si>
    <t>パイロット試験</t>
    <rPh sb="5" eb="7">
      <t>シケン</t>
    </rPh>
    <phoneticPr fontId="19"/>
  </si>
  <si>
    <t>回数</t>
    <rPh sb="0" eb="2">
      <t>カイスウ</t>
    </rPh>
    <phoneticPr fontId="19"/>
  </si>
  <si>
    <t>（ウェイト×回数）</t>
    <rPh sb="6" eb="8">
      <t>カイスウ</t>
    </rPh>
    <phoneticPr fontId="19"/>
  </si>
  <si>
    <t>３１～５０枚</t>
    <phoneticPr fontId="19"/>
  </si>
  <si>
    <t>５１枚以上</t>
    <rPh sb="2" eb="3">
      <t>マイ</t>
    </rPh>
    <rPh sb="3" eb="5">
      <t>イジョウ</t>
    </rPh>
    <phoneticPr fontId="19"/>
  </si>
  <si>
    <t>新生児、低体重出生児</t>
    <phoneticPr fontId="19"/>
  </si>
  <si>
    <t>Ｐ</t>
    <phoneticPr fontId="19"/>
  </si>
  <si>
    <t>眼科</t>
    <rPh sb="0" eb="2">
      <t>ガンカ</t>
    </rPh>
    <phoneticPr fontId="19"/>
  </si>
  <si>
    <t>パイロット試験（first-in-man）</t>
    <rPh sb="5" eb="7">
      <t>シケン</t>
    </rPh>
    <phoneticPr fontId="19"/>
  </si>
  <si>
    <t>患者の体内に手術等により留置を行う医療機器</t>
    <phoneticPr fontId="19"/>
  </si>
  <si>
    <t>体内と体外を２４時間以上連結する医療機器</t>
    <phoneticPr fontId="19"/>
  </si>
  <si>
    <t>【脱落症例に係る経費の請求方法】</t>
    <rPh sb="1" eb="3">
      <t>ダツラク</t>
    </rPh>
    <rPh sb="3" eb="5">
      <t>ショウレイ</t>
    </rPh>
    <rPh sb="6" eb="7">
      <t>カカ</t>
    </rPh>
    <rPh sb="8" eb="10">
      <t>ケイヒ</t>
    </rPh>
    <phoneticPr fontId="19"/>
  </si>
  <si>
    <t>契約締結時に「契約単位算定経費」を請求し、その後は、治験実施症例１例ごとに「症例単位算定経費」を請求する。</t>
    <rPh sb="2" eb="4">
      <t>テイケツ</t>
    </rPh>
    <rPh sb="9" eb="11">
      <t>タンイ</t>
    </rPh>
    <rPh sb="11" eb="13">
      <t>サンテイ</t>
    </rPh>
    <rPh sb="13" eb="15">
      <t>ケイヒ</t>
    </rPh>
    <rPh sb="26" eb="28">
      <t>チケン</t>
    </rPh>
    <rPh sb="28" eb="30">
      <t>ジッシ</t>
    </rPh>
    <rPh sb="30" eb="32">
      <t>ショウレイ</t>
    </rPh>
    <rPh sb="33" eb="34">
      <t>レイ</t>
    </rPh>
    <rPh sb="40" eb="42">
      <t>タンイ</t>
    </rPh>
    <rPh sb="42" eb="44">
      <t>サンテイ</t>
    </rPh>
    <rPh sb="44" eb="46">
      <t>ケイヒ</t>
    </rPh>
    <phoneticPr fontId="19"/>
  </si>
  <si>
    <t>【治験経費の請求方法】</t>
    <rPh sb="1" eb="3">
      <t>チケン</t>
    </rPh>
    <rPh sb="3" eb="5">
      <t>ケイヒ</t>
    </rPh>
    <phoneticPr fontId="19"/>
  </si>
  <si>
    <t>各経費内訳の算定で、小数点以下の端数（円未満）がでた場合は、それぞれの経費内訳ごとに切上げてください。</t>
  </si>
  <si>
    <t>部分に記入していただくと、自動的に計算されます。</t>
    <rPh sb="0" eb="2">
      <t>ブブン</t>
    </rPh>
    <rPh sb="3" eb="5">
      <t>キニュウ</t>
    </rPh>
    <rPh sb="13" eb="16">
      <t>ジドウテキ</t>
    </rPh>
    <rPh sb="17" eb="19">
      <t>ケイサン</t>
    </rPh>
    <phoneticPr fontId="19"/>
  </si>
  <si>
    <t>(1)+(2)
　　合　　　計</t>
    <rPh sb="10" eb="11">
      <t>ゴウ</t>
    </rPh>
    <rPh sb="14" eb="15">
      <t>ケイ</t>
    </rPh>
    <phoneticPr fontId="19"/>
  </si>
  <si>
    <t>(１)直接経費×３０％</t>
    <rPh sb="3" eb="5">
      <t>チョクセツ</t>
    </rPh>
    <rPh sb="5" eb="7">
      <t>ケイヒ</t>
    </rPh>
    <phoneticPr fontId="19"/>
  </si>
  <si>
    <t>(2)間接経費
(小数点以下切上げ）</t>
    <rPh sb="9" eb="12">
      <t>ショウスウテン</t>
    </rPh>
    <rPh sb="12" eb="14">
      <t>イカ</t>
    </rPh>
    <rPh sb="14" eb="15">
      <t>キ</t>
    </rPh>
    <rPh sb="15" eb="16">
      <t>ア</t>
    </rPh>
    <phoneticPr fontId="19"/>
  </si>
  <si>
    <t>(1)直接経費
　　小　　　計</t>
    <rPh sb="3" eb="5">
      <t>チョクセツ</t>
    </rPh>
    <rPh sb="5" eb="7">
      <t>ケイヒ</t>
    </rPh>
    <rPh sb="10" eb="11">
      <t>ショウ</t>
    </rPh>
    <rPh sb="14" eb="15">
      <t>ケイ</t>
    </rPh>
    <phoneticPr fontId="19"/>
  </si>
  <si>
    <t>治験の実施のために必要な事務的、管理的経費</t>
    <rPh sb="12" eb="15">
      <t>ジムテキ</t>
    </rPh>
    <rPh sb="16" eb="19">
      <t>カンリテキ</t>
    </rPh>
    <rPh sb="19" eb="21">
      <t>ケイヒ</t>
    </rPh>
    <phoneticPr fontId="19"/>
  </si>
  <si>
    <t>被験者の交通費等の負担軽減費</t>
  </si>
  <si>
    <t>当該治験に関わるＣＲＣの研修等に必要な経費</t>
    <rPh sb="0" eb="2">
      <t>トウガイ</t>
    </rPh>
    <rPh sb="2" eb="4">
      <t>チケン</t>
    </rPh>
    <rPh sb="5" eb="6">
      <t>カカ</t>
    </rPh>
    <rPh sb="12" eb="14">
      <t>ケンシュウ</t>
    </rPh>
    <rPh sb="14" eb="15">
      <t>トウ</t>
    </rPh>
    <rPh sb="16" eb="18">
      <t>ヒツヨウ</t>
    </rPh>
    <rPh sb="19" eb="21">
      <t>ケイヒ</t>
    </rPh>
    <phoneticPr fontId="19"/>
  </si>
  <si>
    <t>当該治験に関連して必要となる研究経費</t>
    <rPh sb="14" eb="16">
      <t>ケンキュウ</t>
    </rPh>
    <phoneticPr fontId="19"/>
  </si>
  <si>
    <t>当該治験に関連して必要となる症例発表等経費</t>
    <rPh sb="0" eb="2">
      <t>トウガイ</t>
    </rPh>
    <rPh sb="2" eb="4">
      <t>チケン</t>
    </rPh>
    <rPh sb="5" eb="7">
      <t>カンレン</t>
    </rPh>
    <rPh sb="9" eb="11">
      <t>ヒツヨウ</t>
    </rPh>
    <rPh sb="14" eb="16">
      <t>ショウレイ</t>
    </rPh>
    <rPh sb="16" eb="18">
      <t>ハッピョウ</t>
    </rPh>
    <rPh sb="18" eb="19">
      <t>トウ</t>
    </rPh>
    <rPh sb="19" eb="21">
      <t>ケイヒ</t>
    </rPh>
    <phoneticPr fontId="19"/>
  </si>
  <si>
    <t>当該治験を実施するために必要な経費</t>
    <rPh sb="0" eb="2">
      <t>トウガイ</t>
    </rPh>
    <rPh sb="2" eb="4">
      <t>チケン</t>
    </rPh>
    <rPh sb="5" eb="7">
      <t>ジッシ</t>
    </rPh>
    <rPh sb="12" eb="14">
      <t>ヒツヨウ</t>
    </rPh>
    <rPh sb="15" eb="17">
      <t>ケイヒ</t>
    </rPh>
    <phoneticPr fontId="19"/>
  </si>
  <si>
    <t>所要額</t>
    <rPh sb="0" eb="3">
      <t>ショヨウガク</t>
    </rPh>
    <phoneticPr fontId="19"/>
  </si>
  <si>
    <t>当該治験に必要な機械器具等の購入・設置に要する経費</t>
    <rPh sb="0" eb="2">
      <t>トウガイ</t>
    </rPh>
    <rPh sb="2" eb="4">
      <t>チケン</t>
    </rPh>
    <rPh sb="5" eb="7">
      <t>ヒツヨウ</t>
    </rPh>
    <rPh sb="8" eb="10">
      <t>キカイ</t>
    </rPh>
    <rPh sb="10" eb="12">
      <t>キグ</t>
    </rPh>
    <rPh sb="12" eb="13">
      <t>トウ</t>
    </rPh>
    <rPh sb="14" eb="16">
      <t>コウニュウ</t>
    </rPh>
    <rPh sb="17" eb="19">
      <t>セッチ</t>
    </rPh>
    <rPh sb="20" eb="21">
      <t>ヨウ</t>
    </rPh>
    <rPh sb="23" eb="25">
      <t>ケイヒ</t>
    </rPh>
    <phoneticPr fontId="19"/>
  </si>
  <si>
    <t xml:space="preserve">所要額  </t>
    <phoneticPr fontId="19"/>
  </si>
  <si>
    <t>当該治験に関連して必要となる経費</t>
  </si>
  <si>
    <t>当該治験の医療機器等の管理経費</t>
    <rPh sb="9" eb="10">
      <t>トウ</t>
    </rPh>
    <phoneticPr fontId="19"/>
  </si>
  <si>
    <t>当該治験の審査及び各種手続きに必要な経費</t>
    <rPh sb="0" eb="2">
      <t>トウガイ</t>
    </rPh>
    <rPh sb="2" eb="4">
      <t>チケン</t>
    </rPh>
    <rPh sb="5" eb="7">
      <t>シンサ</t>
    </rPh>
    <rPh sb="7" eb="8">
      <t>オヨ</t>
    </rPh>
    <rPh sb="9" eb="11">
      <t>カクシュ</t>
    </rPh>
    <rPh sb="11" eb="13">
      <t>テツヅ</t>
    </rPh>
    <rPh sb="15" eb="17">
      <t>ヒツヨウ</t>
    </rPh>
    <rPh sb="18" eb="20">
      <t>ケイヒ</t>
    </rPh>
    <phoneticPr fontId="19"/>
  </si>
  <si>
    <t>症例単位
算定経費</t>
    <rPh sb="0" eb="2">
      <t>ショウレイ</t>
    </rPh>
    <rPh sb="2" eb="4">
      <t>タンイ</t>
    </rPh>
    <rPh sb="5" eb="7">
      <t>サンテイ</t>
    </rPh>
    <rPh sb="7" eb="9">
      <t>ケイヒ</t>
    </rPh>
    <phoneticPr fontId="19"/>
  </si>
  <si>
    <t>契約単位
算定経費</t>
    <rPh sb="0" eb="2">
      <t>ケイヤク</t>
    </rPh>
    <rPh sb="2" eb="4">
      <t>タンイ</t>
    </rPh>
    <rPh sb="5" eb="7">
      <t>サンテイ</t>
    </rPh>
    <rPh sb="7" eb="9">
      <t>ケイヒ</t>
    </rPh>
    <phoneticPr fontId="19"/>
  </si>
  <si>
    <t>治験経費</t>
    <rPh sb="0" eb="2">
      <t>チケン</t>
    </rPh>
    <rPh sb="2" eb="4">
      <t>ケイヒ</t>
    </rPh>
    <phoneticPr fontId="19"/>
  </si>
  <si>
    <t>積算内訳</t>
    <rPh sb="0" eb="2">
      <t>セキサン</t>
    </rPh>
    <rPh sb="2" eb="4">
      <t>ウチワケ</t>
    </rPh>
    <phoneticPr fontId="19"/>
  </si>
  <si>
    <t>　　　　　　　区分
経費内訳</t>
    <rPh sb="10" eb="12">
      <t>ケイヒ</t>
    </rPh>
    <rPh sb="12" eb="14">
      <t>ウチワケ</t>
    </rPh>
    <phoneticPr fontId="19"/>
  </si>
  <si>
    <t>有・無いずれかを記入して下さい。</t>
    <rPh sb="0" eb="1">
      <t>ユウ</t>
    </rPh>
    <rPh sb="2" eb="3">
      <t>ム</t>
    </rPh>
    <rPh sb="8" eb="10">
      <t>キニュウ</t>
    </rPh>
    <rPh sb="12" eb="13">
      <t>クダ</t>
    </rPh>
    <phoneticPr fontId="19"/>
  </si>
  <si>
    <t>週</t>
    <rPh sb="0" eb="1">
      <t>シュウ</t>
    </rPh>
    <phoneticPr fontId="19"/>
  </si>
  <si>
    <t>回</t>
    <rPh sb="0" eb="1">
      <t>カイ</t>
    </rPh>
    <phoneticPr fontId="19"/>
  </si>
  <si>
    <t>１症例当たり患者来院回数</t>
    <rPh sb="1" eb="3">
      <t>ショウレイ</t>
    </rPh>
    <rPh sb="3" eb="4">
      <t>ア</t>
    </rPh>
    <rPh sb="6" eb="8">
      <t>カンジャ</t>
    </rPh>
    <rPh sb="8" eb="10">
      <t>ライイン</t>
    </rPh>
    <rPh sb="10" eb="12">
      <t>カイスウ</t>
    </rPh>
    <phoneticPr fontId="19"/>
  </si>
  <si>
    <t>契約内容</t>
    <rPh sb="0" eb="2">
      <t>ケイヤク</t>
    </rPh>
    <rPh sb="2" eb="4">
      <t>ナイヨウ</t>
    </rPh>
    <phoneticPr fontId="19"/>
  </si>
  <si>
    <t>※</t>
    <phoneticPr fontId="19"/>
  </si>
  <si>
    <t>I</t>
    <phoneticPr fontId="19"/>
  </si>
  <si>
    <t>H</t>
    <phoneticPr fontId="19"/>
  </si>
  <si>
    <t>G</t>
    <phoneticPr fontId="19"/>
  </si>
  <si>
    <t>１００以上</t>
    <phoneticPr fontId="19"/>
  </si>
  <si>
    <t>５０～９９</t>
    <phoneticPr fontId="19"/>
  </si>
  <si>
    <t>F</t>
    <phoneticPr fontId="19"/>
  </si>
  <si>
    <t>５～９</t>
    <phoneticPr fontId="19"/>
  </si>
  <si>
    <t>E</t>
    <phoneticPr fontId="19"/>
  </si>
  <si>
    <t>３回以上</t>
    <rPh sb="1" eb="2">
      <t>カイ</t>
    </rPh>
    <rPh sb="2" eb="4">
      <t>イジョウ</t>
    </rPh>
    <phoneticPr fontId="19"/>
  </si>
  <si>
    <t>２回</t>
    <rPh sb="1" eb="2">
      <t>カイ</t>
    </rPh>
    <phoneticPr fontId="19"/>
  </si>
  <si>
    <t>１回</t>
    <rPh sb="1" eb="2">
      <t>カイ</t>
    </rPh>
    <phoneticPr fontId="19"/>
  </si>
  <si>
    <t>D</t>
    <phoneticPr fontId="19"/>
  </si>
  <si>
    <t>２０～２９</t>
    <phoneticPr fontId="19"/>
  </si>
  <si>
    <t>C</t>
    <phoneticPr fontId="19"/>
  </si>
  <si>
    <t>新生児、低体重出生児</t>
    <phoneticPr fontId="19"/>
  </si>
  <si>
    <t>小児、成人（高齢者、肝、腎障害等合併有）</t>
    <phoneticPr fontId="19"/>
  </si>
  <si>
    <t>B</t>
    <phoneticPr fontId="19"/>
  </si>
  <si>
    <t>A</t>
    <phoneticPr fontId="19"/>
  </si>
  <si>
    <t>ポイント</t>
    <phoneticPr fontId="19"/>
  </si>
  <si>
    <t>Ⅲ
(ウエイト×5）</t>
    <phoneticPr fontId="19"/>
  </si>
  <si>
    <t>Ⅱ
(ウエイト×3）</t>
    <phoneticPr fontId="19"/>
  </si>
  <si>
    <t>Ⅰ
(ウエイト×1）</t>
    <phoneticPr fontId="19"/>
  </si>
  <si>
    <t>ウエイト</t>
    <phoneticPr fontId="19"/>
  </si>
  <si>
    <t>部分に○印（回数の場合は数字）を入力していただくと、自動的に計算されます。</t>
    <rPh sb="0" eb="2">
      <t>ブブン</t>
    </rPh>
    <rPh sb="4" eb="5">
      <t>シルシ</t>
    </rPh>
    <rPh sb="6" eb="8">
      <t>カイスウ</t>
    </rPh>
    <rPh sb="9" eb="11">
      <t>バアイ</t>
    </rPh>
    <rPh sb="12" eb="14">
      <t>スウジ</t>
    </rPh>
    <rPh sb="16" eb="18">
      <t>ニュウリョク</t>
    </rPh>
    <rPh sb="26" eb="29">
      <t>ジドウテキ</t>
    </rPh>
    <rPh sb="30" eb="32">
      <t>ケイサン</t>
    </rPh>
    <phoneticPr fontId="19"/>
  </si>
  <si>
    <t>部分に○印（回数の場合は数字）を入力していただくと、自動的に計算されます。</t>
    <rPh sb="0" eb="2">
      <t>ブブン</t>
    </rPh>
    <rPh sb="4" eb="5">
      <t>シルシ</t>
    </rPh>
    <rPh sb="16" eb="18">
      <t>ニュウリョク</t>
    </rPh>
    <rPh sb="26" eb="29">
      <t>ジドウテキ</t>
    </rPh>
    <rPh sb="30" eb="32">
      <t>ケイサン</t>
    </rPh>
    <phoneticPr fontId="19"/>
  </si>
  <si>
    <t>被験者の選出（適格＋除外規準数）</t>
    <phoneticPr fontId="19"/>
  </si>
  <si>
    <t>脱落症例に係る経費</t>
    <rPh sb="0" eb="2">
      <t>ダツラク</t>
    </rPh>
    <rPh sb="2" eb="4">
      <t>ショウレイ</t>
    </rPh>
    <rPh sb="5" eb="6">
      <t>カカ</t>
    </rPh>
    <rPh sb="7" eb="9">
      <t>ケイヒ</t>
    </rPh>
    <phoneticPr fontId="19"/>
  </si>
  <si>
    <t>治験経費算定明細書（医療機器治験）</t>
    <rPh sb="6" eb="9">
      <t>メイサイショ</t>
    </rPh>
    <rPh sb="10" eb="12">
      <t>イリョウ</t>
    </rPh>
    <rPh sb="12" eb="14">
      <t>キキ</t>
    </rPh>
    <phoneticPr fontId="19"/>
  </si>
  <si>
    <t>観察期のチェックポイントの経過観察回数</t>
    <phoneticPr fontId="19"/>
  </si>
  <si>
    <t>観察期の臨床症状観察項目数</t>
    <rPh sb="0" eb="2">
      <t>カンサツ</t>
    </rPh>
    <rPh sb="2" eb="3">
      <t>キ</t>
    </rPh>
    <phoneticPr fontId="19"/>
  </si>
  <si>
    <t>観察期の一般的臨床検査＋非侵襲的機能検査及び画像診断項目数</t>
    <rPh sb="0" eb="2">
      <t>カンサツ</t>
    </rPh>
    <rPh sb="2" eb="3">
      <t>キ</t>
    </rPh>
    <phoneticPr fontId="19"/>
  </si>
  <si>
    <t>観察期の侵襲的機能検査及び画像診断回数</t>
    <rPh sb="0" eb="2">
      <t>カンサツ</t>
    </rPh>
    <rPh sb="2" eb="3">
      <t>キ</t>
    </rPh>
    <phoneticPr fontId="19"/>
  </si>
  <si>
    <t>観察期の特殊検査のための検体採取回数</t>
    <rPh sb="0" eb="2">
      <t>カンサツ</t>
    </rPh>
    <rPh sb="2" eb="3">
      <t>キ</t>
    </rPh>
    <phoneticPr fontId="19"/>
  </si>
  <si>
    <t>観察期の生検回数</t>
    <rPh sb="0" eb="2">
      <t>カンサツ</t>
    </rPh>
    <rPh sb="2" eb="3">
      <t>キ</t>
    </rPh>
    <rPh sb="4" eb="6">
      <t>セイケン</t>
    </rPh>
    <rPh sb="6" eb="8">
      <t>カイスウ</t>
    </rPh>
    <phoneticPr fontId="19"/>
  </si>
  <si>
    <t>実施医療機関名</t>
    <rPh sb="0" eb="2">
      <t>ジッシ</t>
    </rPh>
    <rPh sb="2" eb="4">
      <t>イリョウ</t>
    </rPh>
    <rPh sb="4" eb="6">
      <t>キカン</t>
    </rPh>
    <rPh sb="6" eb="7">
      <t>メイ</t>
    </rPh>
    <phoneticPr fontId="28"/>
  </si>
  <si>
    <t>整理番号</t>
    <rPh sb="0" eb="2">
      <t>セイリ</t>
    </rPh>
    <rPh sb="2" eb="4">
      <t>バンゴウ</t>
    </rPh>
    <phoneticPr fontId="28"/>
  </si>
  <si>
    <t>大阪大学医学部附属病院</t>
    <rPh sb="0" eb="2">
      <t>オオサカ</t>
    </rPh>
    <rPh sb="2" eb="4">
      <t>ダイガク</t>
    </rPh>
    <rPh sb="4" eb="6">
      <t>イガク</t>
    </rPh>
    <rPh sb="6" eb="7">
      <t>ブ</t>
    </rPh>
    <rPh sb="7" eb="9">
      <t>フゾク</t>
    </rPh>
    <rPh sb="9" eb="11">
      <t>ビョウイン</t>
    </rPh>
    <phoneticPr fontId="28"/>
  </si>
  <si>
    <t>回</t>
    <rPh sb="0" eb="1">
      <t>カイ</t>
    </rPh>
    <phoneticPr fontId="28"/>
  </si>
  <si>
    <t>当該治験を実施するためにＣＴ・ＭＲＩの読影に必要な経費</t>
    <rPh sb="0" eb="2">
      <t>トウガイ</t>
    </rPh>
    <rPh sb="2" eb="4">
      <t>チケン</t>
    </rPh>
    <rPh sb="5" eb="7">
      <t>ジッシ</t>
    </rPh>
    <rPh sb="22" eb="24">
      <t>ヒツヨウ</t>
    </rPh>
    <phoneticPr fontId="28"/>
  </si>
  <si>
    <t>本院を含めた審査受託施設数
　本院のみの場合は「1」と記入</t>
    <rPh sb="0" eb="2">
      <t>ホンイン</t>
    </rPh>
    <rPh sb="3" eb="4">
      <t>フク</t>
    </rPh>
    <rPh sb="6" eb="8">
      <t>シンサ</t>
    </rPh>
    <rPh sb="8" eb="10">
      <t>ジュタク</t>
    </rPh>
    <rPh sb="10" eb="13">
      <t>シセツスウ</t>
    </rPh>
    <rPh sb="27" eb="29">
      <t>キニュウ</t>
    </rPh>
    <phoneticPr fontId="19"/>
  </si>
  <si>
    <t>但し、本院を含めて審査施設数が6を超える場合は、以下</t>
    <rPh sb="0" eb="1">
      <t>タダ</t>
    </rPh>
    <rPh sb="3" eb="5">
      <t>ホンイン</t>
    </rPh>
    <rPh sb="6" eb="7">
      <t>フク</t>
    </rPh>
    <rPh sb="9" eb="11">
      <t>シンサ</t>
    </rPh>
    <rPh sb="11" eb="13">
      <t>シセツ</t>
    </rPh>
    <rPh sb="13" eb="14">
      <t>スウ</t>
    </rPh>
    <rPh sb="17" eb="18">
      <t>コ</t>
    </rPh>
    <rPh sb="20" eb="22">
      <t>バアイ</t>
    </rPh>
    <rPh sb="24" eb="26">
      <t>イカ</t>
    </rPh>
    <phoneticPr fontId="28"/>
  </si>
  <si>
    <t>実施状況報告書の審査（毎年３月）</t>
    <rPh sb="0" eb="2">
      <t>ジッシ</t>
    </rPh>
    <rPh sb="2" eb="4">
      <t>ジョウキョウ</t>
    </rPh>
    <rPh sb="4" eb="7">
      <t>ホウコクショ</t>
    </rPh>
    <rPh sb="8" eb="10">
      <t>シンサ</t>
    </rPh>
    <rPh sb="11" eb="12">
      <t>マイ</t>
    </rPh>
    <rPh sb="12" eb="13">
      <t>ネン</t>
    </rPh>
    <rPh sb="14" eb="15">
      <t>ガツ</t>
    </rPh>
    <phoneticPr fontId="28"/>
  </si>
  <si>
    <t>審査単位
算定経費</t>
    <rPh sb="0" eb="2">
      <t>シンサ</t>
    </rPh>
    <rPh sb="2" eb="4">
      <t>タンイ</t>
    </rPh>
    <rPh sb="5" eb="7">
      <t>サンテイ</t>
    </rPh>
    <rPh sb="7" eb="9">
      <t>ケイヒ</t>
    </rPh>
    <phoneticPr fontId="28"/>
  </si>
  <si>
    <t>実施診療科</t>
    <rPh sb="0" eb="2">
      <t>ジッシ</t>
    </rPh>
    <rPh sb="2" eb="5">
      <t>シンリョウカ</t>
    </rPh>
    <phoneticPr fontId="19"/>
  </si>
  <si>
    <t>Ｑ</t>
    <phoneticPr fontId="19"/>
  </si>
  <si>
    <t>Ⅰ
(ウエイト×1）</t>
    <phoneticPr fontId="19"/>
  </si>
  <si>
    <t>１契約×153,000円</t>
    <rPh sb="1" eb="3">
      <t>ケイヤク</t>
    </rPh>
    <rPh sb="11" eb="12">
      <t>エン</t>
    </rPh>
    <phoneticPr fontId="19"/>
  </si>
  <si>
    <t>6～10施設の場合 　１契約×204,000円</t>
    <rPh sb="4" eb="6">
      <t>シセツ</t>
    </rPh>
    <rPh sb="7" eb="9">
      <t>バアイ</t>
    </rPh>
    <rPh sb="22" eb="23">
      <t>エン</t>
    </rPh>
    <phoneticPr fontId="28"/>
  </si>
  <si>
    <t>11施設以上の場合　１契約×255,000円</t>
    <rPh sb="4" eb="6">
      <t>イジョウ</t>
    </rPh>
    <rPh sb="21" eb="22">
      <t>エン</t>
    </rPh>
    <phoneticPr fontId="28"/>
  </si>
  <si>
    <t>１審査×51,000円※医療機関の多寡をとわず</t>
    <rPh sb="1" eb="3">
      <t>シンサ</t>
    </rPh>
    <rPh sb="10" eb="11">
      <t>エン</t>
    </rPh>
    <rPh sb="12" eb="14">
      <t>イリョウ</t>
    </rPh>
    <rPh sb="14" eb="16">
      <t>キカン</t>
    </rPh>
    <rPh sb="17" eb="19">
      <t>タカ</t>
    </rPh>
    <phoneticPr fontId="28"/>
  </si>
  <si>
    <t>１契約×51,000円</t>
    <rPh sb="10" eb="11">
      <t>エン</t>
    </rPh>
    <phoneticPr fontId="19"/>
  </si>
  <si>
    <t>1契約×102,000円</t>
    <rPh sb="11" eb="12">
      <t>エン</t>
    </rPh>
    <phoneticPr fontId="28"/>
  </si>
  <si>
    <t>１契約×51,000円</t>
    <rPh sb="1" eb="3">
      <t>ケイヤク</t>
    </rPh>
    <rPh sb="10" eb="11">
      <t>エン</t>
    </rPh>
    <phoneticPr fontId="19"/>
  </si>
  <si>
    <t>なお、脱落症例は、1回×4,600円（放射線部）</t>
    <rPh sb="3" eb="5">
      <t>ダツラク</t>
    </rPh>
    <rPh sb="5" eb="7">
      <t>ショウレイ</t>
    </rPh>
    <rPh sb="10" eb="11">
      <t>カイ</t>
    </rPh>
    <rPh sb="19" eb="22">
      <t>ホウシャセン</t>
    </rPh>
    <rPh sb="22" eb="23">
      <t>ブ</t>
    </rPh>
    <phoneticPr fontId="28"/>
  </si>
  <si>
    <t>仮申請の回数</t>
    <rPh sb="0" eb="1">
      <t>カリ</t>
    </rPh>
    <rPh sb="1" eb="3">
      <t>シンセイ</t>
    </rPh>
    <rPh sb="4" eb="6">
      <t>カイスウ</t>
    </rPh>
    <phoneticPr fontId="19"/>
  </si>
  <si>
    <t>➁審査等経費</t>
    <rPh sb="1" eb="3">
      <t>シンサ</t>
    </rPh>
    <rPh sb="3" eb="4">
      <t>トウ</t>
    </rPh>
    <rPh sb="4" eb="6">
      <t>ケイヒ</t>
    </rPh>
    <phoneticPr fontId="19"/>
  </si>
  <si>
    <t>③医療機器等管理料</t>
    <rPh sb="1" eb="3">
      <t>イリョウ</t>
    </rPh>
    <rPh sb="3" eb="5">
      <t>キキ</t>
    </rPh>
    <rPh sb="5" eb="6">
      <t>トウ</t>
    </rPh>
    <rPh sb="6" eb="9">
      <t>カンリリョウ</t>
    </rPh>
    <phoneticPr fontId="19"/>
  </si>
  <si>
    <t>④旅　　費</t>
    <phoneticPr fontId="19"/>
  </si>
  <si>
    <t>⑤備品費</t>
    <rPh sb="1" eb="4">
      <t>ビヒンヒ</t>
    </rPh>
    <phoneticPr fontId="19"/>
  </si>
  <si>
    <t>⑥治験運営経費</t>
    <rPh sb="1" eb="3">
      <t>チケン</t>
    </rPh>
    <rPh sb="3" eb="5">
      <t>ウンエイ</t>
    </rPh>
    <rPh sb="5" eb="7">
      <t>ケイヒ</t>
    </rPh>
    <phoneticPr fontId="19"/>
  </si>
  <si>
    <t>⑦症例発表等経費</t>
    <rPh sb="6" eb="8">
      <t>ケイヒ</t>
    </rPh>
    <phoneticPr fontId="19"/>
  </si>
  <si>
    <t>⑧臨床試験研究経費</t>
    <rPh sb="7" eb="9">
      <t>ケイヒ</t>
    </rPh>
    <phoneticPr fontId="19"/>
  </si>
  <si>
    <t>⑨ＣＲＣ経費</t>
    <rPh sb="4" eb="6">
      <t>ケイヒ</t>
    </rPh>
    <phoneticPr fontId="19"/>
  </si>
  <si>
    <t>⑩CT・MRI読影経費</t>
    <rPh sb="7" eb="8">
      <t>ドク</t>
    </rPh>
    <rPh sb="8" eb="9">
      <t>エイ</t>
    </rPh>
    <rPh sb="9" eb="11">
      <t>ケイヒ</t>
    </rPh>
    <phoneticPr fontId="19"/>
  </si>
  <si>
    <t>仮申請回数を記入して下さい。</t>
    <rPh sb="0" eb="1">
      <t>カリ</t>
    </rPh>
    <rPh sb="1" eb="3">
      <t>シンセイ</t>
    </rPh>
    <rPh sb="3" eb="5">
      <t>カイスウ</t>
    </rPh>
    <rPh sb="6" eb="8">
      <t>キニュウ</t>
    </rPh>
    <rPh sb="10" eb="11">
      <t>クダ</t>
    </rPh>
    <phoneticPr fontId="19"/>
  </si>
  <si>
    <t>①IRB新規申請経費</t>
    <rPh sb="4" eb="6">
      <t>シンキ</t>
    </rPh>
    <rPh sb="6" eb="8">
      <t>シンセイ</t>
    </rPh>
    <rPh sb="8" eb="10">
      <t>ケイヒ</t>
    </rPh>
    <phoneticPr fontId="19"/>
  </si>
  <si>
    <t>当該治験の新規申請時に必要な経費</t>
    <rPh sb="5" eb="7">
      <t>シンキ</t>
    </rPh>
    <phoneticPr fontId="28"/>
  </si>
  <si>
    <t>1仮申請×220,000円</t>
    <rPh sb="1" eb="2">
      <t>カリ</t>
    </rPh>
    <phoneticPr fontId="28"/>
  </si>
  <si>
    <t>1症例当たりの来院回数×7,700円</t>
    <phoneticPr fontId="19"/>
  </si>
  <si>
    <t>Ｒ-ＳＤＶシステムの利用</t>
    <rPh sb="10" eb="12">
      <t>リヨウ</t>
    </rPh>
    <phoneticPr fontId="19"/>
  </si>
  <si>
    <t>Ｒ-ＳＤＶシステム用PC貸与期間</t>
    <rPh sb="9" eb="10">
      <t>ヨウ</t>
    </rPh>
    <rPh sb="12" eb="14">
      <t>タイヨ</t>
    </rPh>
    <rPh sb="14" eb="16">
      <t>キカン</t>
    </rPh>
    <phoneticPr fontId="19"/>
  </si>
  <si>
    <t>か月</t>
    <rPh sb="1" eb="2">
      <t>ゲツ</t>
    </rPh>
    <phoneticPr fontId="28"/>
  </si>
  <si>
    <t>項目</t>
    <rPh sb="0" eb="2">
      <t>コウモク</t>
    </rPh>
    <phoneticPr fontId="19"/>
  </si>
  <si>
    <t>経費内訳</t>
    <rPh sb="0" eb="4">
      <t>ケイヒウチワケ</t>
    </rPh>
    <phoneticPr fontId="19"/>
  </si>
  <si>
    <t>①</t>
    <phoneticPr fontId="19"/>
  </si>
  <si>
    <t>単位　/　説明</t>
    <rPh sb="0" eb="2">
      <t>タンイ</t>
    </rPh>
    <rPh sb="5" eb="7">
      <t>セツメイ</t>
    </rPh>
    <phoneticPr fontId="19"/>
  </si>
  <si>
    <t>施設</t>
    <rPh sb="0" eb="2">
      <t>シセツ</t>
    </rPh>
    <phoneticPr fontId="19"/>
  </si>
  <si>
    <t>１症例当たりのポイント数</t>
    <rPh sb="1" eb="3">
      <t>ショウレイ</t>
    </rPh>
    <rPh sb="3" eb="4">
      <t>ア</t>
    </rPh>
    <rPh sb="11" eb="12">
      <t>スウ</t>
    </rPh>
    <phoneticPr fontId="19"/>
  </si>
  <si>
    <t>１契約当たりのポイント数（症例発表等）</t>
    <rPh sb="1" eb="3">
      <t>ケイヤク</t>
    </rPh>
    <rPh sb="3" eb="4">
      <t>ア</t>
    </rPh>
    <rPh sb="11" eb="12">
      <t>スウ</t>
    </rPh>
    <rPh sb="13" eb="15">
      <t>ショウレイ</t>
    </rPh>
    <rPh sb="15" eb="17">
      <t>ハッピョウ</t>
    </rPh>
    <rPh sb="17" eb="18">
      <t>トウ</t>
    </rPh>
    <phoneticPr fontId="19"/>
  </si>
  <si>
    <t>１症例当たりのポイント数（脱落症例）</t>
    <rPh sb="1" eb="3">
      <t>ショウレイ</t>
    </rPh>
    <rPh sb="3" eb="4">
      <t>ア</t>
    </rPh>
    <rPh sb="11" eb="12">
      <t>スウ</t>
    </rPh>
    <rPh sb="13" eb="15">
      <t>ダツラク</t>
    </rPh>
    <rPh sb="15" eb="17">
      <t>ショウレイ</t>
    </rPh>
    <phoneticPr fontId="19"/>
  </si>
  <si>
    <t>１症例当たりのＣＴ・ＭＲＩ撮影回数</t>
    <rPh sb="1" eb="3">
      <t>ショウレイ</t>
    </rPh>
    <rPh sb="3" eb="4">
      <t>ア</t>
    </rPh>
    <rPh sb="13" eb="15">
      <t>サツエイ</t>
    </rPh>
    <rPh sb="15" eb="17">
      <t>カイスウ</t>
    </rPh>
    <phoneticPr fontId="19"/>
  </si>
  <si>
    <t>本院で審査する施設数（本院を含めた数）
　医療機関名を別紙3に記載すること。</t>
    <rPh sb="0" eb="2">
      <t>ホンイン</t>
    </rPh>
    <rPh sb="3" eb="5">
      <t>シンサ</t>
    </rPh>
    <rPh sb="7" eb="9">
      <t>シセツ</t>
    </rPh>
    <rPh sb="9" eb="10">
      <t>スウ</t>
    </rPh>
    <rPh sb="11" eb="13">
      <t>ホンイン</t>
    </rPh>
    <rPh sb="14" eb="15">
      <t>フク</t>
    </rPh>
    <rPh sb="17" eb="18">
      <t>カズ</t>
    </rPh>
    <rPh sb="21" eb="23">
      <t>イリョウ</t>
    </rPh>
    <rPh sb="23" eb="25">
      <t>キカン</t>
    </rPh>
    <rPh sb="25" eb="26">
      <t>メイ</t>
    </rPh>
    <rPh sb="27" eb="29">
      <t>ベッシ</t>
    </rPh>
    <rPh sb="31" eb="33">
      <t>キサイ</t>
    </rPh>
    <phoneticPr fontId="19"/>
  </si>
  <si>
    <t>②</t>
    <phoneticPr fontId="19"/>
  </si>
  <si>
    <t>⑥,⑧</t>
    <phoneticPr fontId="19"/>
  </si>
  <si>
    <t>⑦</t>
    <phoneticPr fontId="19"/>
  </si>
  <si>
    <t>⑩</t>
    <phoneticPr fontId="19"/>
  </si>
  <si>
    <t>⑪</t>
    <phoneticPr fontId="19"/>
  </si>
  <si>
    <t>⑫</t>
    <phoneticPr fontId="19"/>
  </si>
  <si>
    <t>１症例当たりのＣＴ・ＭＲＩ撮影回数×4,600円</t>
    <rPh sb="15" eb="17">
      <t>カイスウ</t>
    </rPh>
    <rPh sb="23" eb="24">
      <t>エン</t>
    </rPh>
    <phoneticPr fontId="19"/>
  </si>
  <si>
    <t>⑪RSDV経費</t>
    <rPh sb="5" eb="7">
      <t>ケイヒ</t>
    </rPh>
    <phoneticPr fontId="19"/>
  </si>
  <si>
    <t>１契約×100,000円　（医療情報部）</t>
    <phoneticPr fontId="28"/>
  </si>
  <si>
    <t>１症例あたり、PC貸与期間×1,000円（医療情報部）　　　</t>
    <rPh sb="9" eb="11">
      <t>タイヨ</t>
    </rPh>
    <rPh sb="11" eb="13">
      <t>キカン</t>
    </rPh>
    <rPh sb="21" eb="26">
      <t>イリョウジョウホウブ</t>
    </rPh>
    <phoneticPr fontId="28"/>
  </si>
  <si>
    <t>１症例あたり、PC貸与期間×1,000円（未来医療開発部）　　　</t>
    <rPh sb="9" eb="11">
      <t>タイヨ</t>
    </rPh>
    <rPh sb="11" eb="13">
      <t>キカン</t>
    </rPh>
    <rPh sb="21" eb="28">
      <t>ミライイリョウカイハツブ</t>
    </rPh>
    <phoneticPr fontId="28"/>
  </si>
  <si>
    <t>当該治験を実施するためのRSDVに必要な経費</t>
    <phoneticPr fontId="28"/>
  </si>
  <si>
    <t>治験経費積算内訳（ポイント数（a））</t>
    <phoneticPr fontId="19"/>
  </si>
  <si>
    <t>脱落症例経費積算内訳（ポイント数(c)）</t>
    <rPh sb="0" eb="2">
      <t>ダツラク</t>
    </rPh>
    <rPh sb="2" eb="4">
      <t>ショウレイ</t>
    </rPh>
    <rPh sb="4" eb="6">
      <t>ケイヒ</t>
    </rPh>
    <phoneticPr fontId="19"/>
  </si>
  <si>
    <t xml:space="preserve"> 治験審査委員会審査受託施設一覧</t>
    <rPh sb="1" eb="3">
      <t>チケン</t>
    </rPh>
    <rPh sb="3" eb="5">
      <t>シンサ</t>
    </rPh>
    <rPh sb="5" eb="8">
      <t>イインカイ</t>
    </rPh>
    <rPh sb="8" eb="10">
      <t>シンサ</t>
    </rPh>
    <rPh sb="10" eb="12">
      <t>ジュタク</t>
    </rPh>
    <rPh sb="12" eb="14">
      <t>シセツ</t>
    </rPh>
    <rPh sb="14" eb="16">
      <t>イチラン</t>
    </rPh>
    <phoneticPr fontId="19"/>
  </si>
  <si>
    <t>実施医療機関の長の職名・氏名</t>
    <rPh sb="0" eb="2">
      <t>ジッシ</t>
    </rPh>
    <rPh sb="2" eb="4">
      <t>イリョウ</t>
    </rPh>
    <rPh sb="4" eb="6">
      <t>キカン</t>
    </rPh>
    <rPh sb="7" eb="8">
      <t>チョウ</t>
    </rPh>
    <rPh sb="9" eb="11">
      <t>ショクメイ</t>
    </rPh>
    <rPh sb="12" eb="14">
      <t>シメイ</t>
    </rPh>
    <phoneticPr fontId="28"/>
  </si>
  <si>
    <t>※</t>
    <phoneticPr fontId="28"/>
  </si>
  <si>
    <t>他の実施医長機関の審査を本院が受託する場合は、その医療機関名を記載してください。</t>
    <rPh sb="0" eb="1">
      <t>ホカ</t>
    </rPh>
    <rPh sb="2" eb="4">
      <t>ジッシ</t>
    </rPh>
    <rPh sb="4" eb="6">
      <t>イチョウ</t>
    </rPh>
    <rPh sb="6" eb="8">
      <t>キカン</t>
    </rPh>
    <rPh sb="9" eb="11">
      <t>シンサ</t>
    </rPh>
    <rPh sb="12" eb="14">
      <t>ホンイン</t>
    </rPh>
    <rPh sb="15" eb="17">
      <t>ジュタク</t>
    </rPh>
    <rPh sb="19" eb="21">
      <t>バアイ</t>
    </rPh>
    <rPh sb="25" eb="27">
      <t>イリョウ</t>
    </rPh>
    <rPh sb="27" eb="29">
      <t>キカン</t>
    </rPh>
    <rPh sb="29" eb="30">
      <t>メイ</t>
    </rPh>
    <rPh sb="31" eb="33">
      <t>キサイ</t>
    </rPh>
    <phoneticPr fontId="28"/>
  </si>
  <si>
    <t>1症例あたり、ポイント数(a)×8,300円</t>
    <rPh sb="1" eb="3">
      <t>ショウレイ</t>
    </rPh>
    <rPh sb="11" eb="12">
      <t>スウ</t>
    </rPh>
    <rPh sb="21" eb="22">
      <t>エン</t>
    </rPh>
    <phoneticPr fontId="19"/>
  </si>
  <si>
    <t>ポイント数(b)×7,200円</t>
    <rPh sb="4" eb="5">
      <t>スウ</t>
    </rPh>
    <rPh sb="14" eb="15">
      <t>エン</t>
    </rPh>
    <phoneticPr fontId="19"/>
  </si>
  <si>
    <t>⑫被験者負担の軽減</t>
    <rPh sb="1" eb="4">
      <t>ヒケンシャ</t>
    </rPh>
    <rPh sb="4" eb="6">
      <t>フタン</t>
    </rPh>
    <rPh sb="7" eb="9">
      <t>ケイゲン</t>
    </rPh>
    <phoneticPr fontId="19"/>
  </si>
  <si>
    <t>⑬管理費
(小数点以下切上げ）</t>
    <rPh sb="6" eb="9">
      <t>ショウスウテン</t>
    </rPh>
    <rPh sb="9" eb="11">
      <t>イカ</t>
    </rPh>
    <rPh sb="11" eb="12">
      <t>キ</t>
    </rPh>
    <rPh sb="12" eb="13">
      <t>ア</t>
    </rPh>
    <phoneticPr fontId="19"/>
  </si>
  <si>
    <t>（①＋②＋③＋④＋⑤＋⑥＋⑦＋⑧＋⑨＋⑩＋⑪）×１０％</t>
    <phoneticPr fontId="19"/>
  </si>
  <si>
    <t>　①～⑬</t>
    <phoneticPr fontId="19"/>
  </si>
  <si>
    <t>１症例当たりの脱落症例ポイント（c）</t>
    <rPh sb="7" eb="9">
      <t>ダツラク</t>
    </rPh>
    <rPh sb="9" eb="11">
      <t>ショウレイ</t>
    </rPh>
    <phoneticPr fontId="19"/>
  </si>
  <si>
    <t>１症例当たりのポイント(a)</t>
    <phoneticPr fontId="19"/>
  </si>
  <si>
    <t>１契約当たりの症例発表等ポイント（b）</t>
    <rPh sb="7" eb="11">
      <t>ショウレイハッピョウ</t>
    </rPh>
    <rPh sb="11" eb="12">
      <t>トウ</t>
    </rPh>
    <phoneticPr fontId="19"/>
  </si>
  <si>
    <t>１症例当たりの使用期間</t>
    <rPh sb="1" eb="3">
      <t>ショウレイ</t>
    </rPh>
    <rPh sb="3" eb="4">
      <t>ア</t>
    </rPh>
    <rPh sb="7" eb="9">
      <t>シヨウ</t>
    </rPh>
    <rPh sb="9" eb="11">
      <t>キカン</t>
    </rPh>
    <phoneticPr fontId="19"/>
  </si>
  <si>
    <t>ポイント（別紙2ポイント表の(a)）</t>
    <rPh sb="5" eb="7">
      <t>ベッシ</t>
    </rPh>
    <rPh sb="12" eb="13">
      <t>ヒョウ</t>
    </rPh>
    <phoneticPr fontId="19"/>
  </si>
  <si>
    <t>ポイント（別紙2ポイント表の(b)）</t>
    <rPh sb="5" eb="7">
      <t>ベッシ</t>
    </rPh>
    <rPh sb="12" eb="13">
      <t>ヒョウ</t>
    </rPh>
    <phoneticPr fontId="19"/>
  </si>
  <si>
    <t>ポイント（別紙3ポイント表の(c)）</t>
    <rPh sb="5" eb="7">
      <t>ベッシ</t>
    </rPh>
    <rPh sb="12" eb="13">
      <t>ヒョウ</t>
    </rPh>
    <phoneticPr fontId="19"/>
  </si>
  <si>
    <t>脱落症例（同意を取得したが治験機器留置に至らなかった症例）については、１症例ごとに以下の金額を請求する。
　　経費算定方法：ポイント数(c)×6,200円（内訳：治験実施経費ポイント数(c)×3,100円、臨床試験研究経費ポイント数(c) ×3,100円）に管理費（10％）及び間接経費（30％）を上記算定のとおり加算した金額。
　　なお、被験者負担軽減費が発生した場合は、その経費も上記算定のとおり加算する。また、医療機器等管理料は請求しない。</t>
    <rPh sb="41" eb="43">
      <t>イカ</t>
    </rPh>
    <rPh sb="44" eb="46">
      <t>キンガク</t>
    </rPh>
    <rPh sb="76" eb="77">
      <t>エン</t>
    </rPh>
    <rPh sb="101" eb="102">
      <t>エン</t>
    </rPh>
    <phoneticPr fontId="19"/>
  </si>
  <si>
    <t>整理番号</t>
    <rPh sb="0" eb="4">
      <t>セイリバンゴウ</t>
    </rPh>
    <phoneticPr fontId="28"/>
  </si>
  <si>
    <t>区分</t>
    <rPh sb="0" eb="2">
      <t>クブン</t>
    </rPh>
    <phoneticPr fontId="28"/>
  </si>
  <si>
    <t>■治験　　□製造販売後臨床試験</t>
    <phoneticPr fontId="28"/>
  </si>
  <si>
    <t>□医薬品　■医療機器　□再生医療等製品</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</si>
</sst>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円&quot;"/>
  </numFmts>
  <fonts count="32">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b/>
      <sz val="10.5"/>
      <name val="ＭＳ ゴシック"/>
      <family val="3"/>
      <charset val="128"/>
    </font>
    <font>
      <sz val="10.5"/>
      <name val="ＭＳ ゴシック"/>
      <family val="3"/>
      <charset val="128"/>
    </font>
    <font>
      <sz val="10"/>
      <name val="ＭＳ ゴシック"/>
      <family val="3"/>
      <charset val="128"/>
    </font>
    <font>
      <b/>
      <sz val="12"/>
      <name val="ＭＳ ゴシック"/>
      <family val="3"/>
      <charset val="128"/>
    </font>
    <font>
      <b/>
      <sz val="14"/>
      <name val="ＭＳ ゴシック"/>
      <family val="3"/>
      <charset val="128"/>
    </font>
    <font>
      <sz val="8"/>
      <name val="ＭＳ ゴシック"/>
      <family val="3"/>
      <charset val="128"/>
    </font>
    <font>
      <sz val="9"/>
      <name val="ＭＳ ゴシック"/>
      <family val="3"/>
      <charset val="128"/>
    </font>
    <font>
      <sz val="6"/>
      <name val="Osaka"/>
      <family val="3"/>
      <charset val="128"/>
    </font>
    <font>
      <sz val="12"/>
      <name val="Osaka"/>
      <family val="3"/>
      <charset val="128"/>
    </font>
    <font>
      <sz val="16"/>
      <name val="ＭＳ ゴシック"/>
      <family val="3"/>
      <charset val="128"/>
    </font>
    <font>
      <sz val="12"/>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0"/>
        <bgColor indexed="64"/>
      </patternFill>
    </fill>
    <fill>
      <patternFill patternType="solid">
        <fgColor rgb="FFCCFF99"/>
        <bgColor indexed="64"/>
      </patternFill>
    </fill>
    <fill>
      <patternFill patternType="solid">
        <fgColor rgb="FFCCFFFF"/>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6" fillId="0" borderId="0">
      <alignment vertical="center"/>
    </xf>
    <xf numFmtId="0" fontId="18" fillId="4" borderId="0" applyNumberFormat="0" applyBorder="0" applyAlignment="0" applyProtection="0">
      <alignment vertical="center"/>
    </xf>
  </cellStyleXfs>
  <cellXfs count="332">
    <xf numFmtId="0" fontId="0" fillId="0" borderId="0" xfId="0"/>
    <xf numFmtId="0" fontId="20" fillId="0" borderId="0" xfId="0" applyFont="1"/>
    <xf numFmtId="0" fontId="21" fillId="0" borderId="0" xfId="0" applyFont="1" applyAlignment="1">
      <alignment vertical="top" wrapText="1"/>
    </xf>
    <xf numFmtId="0" fontId="20" fillId="0" borderId="0" xfId="0" applyFont="1" applyAlignment="1">
      <alignment vertical="center"/>
    </xf>
    <xf numFmtId="0" fontId="22" fillId="0" borderId="0" xfId="0" applyFont="1" applyAlignment="1">
      <alignment vertical="top" wrapText="1"/>
    </xf>
    <xf numFmtId="0" fontId="23" fillId="0" borderId="0" xfId="0" applyFont="1" applyAlignment="1">
      <alignment vertical="top" wrapText="1"/>
    </xf>
    <xf numFmtId="0" fontId="20" fillId="0" borderId="0" xfId="0" applyFont="1" applyAlignment="1">
      <alignment wrapText="1"/>
    </xf>
    <xf numFmtId="0" fontId="24" fillId="0" borderId="0" xfId="0" applyFont="1" applyAlignment="1">
      <alignment horizontal="center" vertical="top" wrapText="1"/>
    </xf>
    <xf numFmtId="0" fontId="23" fillId="0" borderId="0" xfId="0" applyFont="1" applyAlignment="1">
      <alignment wrapText="1"/>
    </xf>
    <xf numFmtId="0" fontId="22" fillId="0" borderId="10" xfId="0" applyFont="1" applyBorder="1" applyAlignment="1">
      <alignment horizontal="center" vertical="center" wrapText="1"/>
    </xf>
    <xf numFmtId="0" fontId="22" fillId="0" borderId="11" xfId="0" applyFont="1" applyBorder="1" applyAlignment="1">
      <alignment horizontal="left" vertical="center" shrinkToFit="1"/>
    </xf>
    <xf numFmtId="0" fontId="22" fillId="24"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left" vertical="center" wrapText="1"/>
    </xf>
    <xf numFmtId="0" fontId="20" fillId="0" borderId="15" xfId="0" applyFont="1" applyBorder="1" applyAlignment="1">
      <alignment vertical="center" wrapText="1"/>
    </xf>
    <xf numFmtId="0" fontId="22" fillId="24" borderId="16"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0" xfId="0" applyFont="1" applyAlignment="1">
      <alignment vertical="center"/>
    </xf>
    <xf numFmtId="0" fontId="22" fillId="24" borderId="18" xfId="0" applyFont="1" applyFill="1" applyBorder="1" applyAlignment="1">
      <alignment vertical="center"/>
    </xf>
    <xf numFmtId="0" fontId="26" fillId="0" borderId="10" xfId="0" applyFont="1" applyBorder="1" applyAlignment="1">
      <alignment horizontal="left"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2" fillId="24" borderId="18" xfId="0" applyFont="1" applyFill="1" applyBorder="1" applyAlignment="1">
      <alignment horizontal="center" vertical="center" wrapText="1"/>
    </xf>
    <xf numFmtId="0" fontId="22" fillId="0" borderId="20" xfId="0" applyFont="1" applyBorder="1" applyAlignment="1">
      <alignment horizontal="left" vertical="center" wrapText="1"/>
    </xf>
    <xf numFmtId="0" fontId="22" fillId="0" borderId="11" xfId="0" applyFont="1" applyBorder="1" applyAlignment="1">
      <alignment horizontal="left" vertical="center" wrapText="1"/>
    </xf>
    <xf numFmtId="0" fontId="22" fillId="0" borderId="21" xfId="0" applyFont="1" applyBorder="1" applyAlignment="1">
      <alignment horizontal="center" vertical="center" wrapText="1"/>
    </xf>
    <xf numFmtId="0" fontId="22" fillId="0" borderId="10" xfId="0" applyFont="1" applyBorder="1" applyAlignment="1">
      <alignment vertical="center" wrapText="1"/>
    </xf>
    <xf numFmtId="0" fontId="22" fillId="25" borderId="12" xfId="0" applyFont="1" applyFill="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vertical="center" wrapText="1"/>
    </xf>
    <xf numFmtId="0" fontId="20" fillId="0" borderId="0" xfId="43" applyFont="1"/>
    <xf numFmtId="0" fontId="20" fillId="0" borderId="0" xfId="43" applyFont="1" applyAlignment="1">
      <alignment wrapText="1"/>
    </xf>
    <xf numFmtId="0" fontId="20" fillId="0" borderId="0" xfId="43" applyFont="1" applyAlignment="1">
      <alignment vertical="center"/>
    </xf>
    <xf numFmtId="0" fontId="23" fillId="0" borderId="0" xfId="43" applyFont="1" applyAlignment="1">
      <alignment vertical="top"/>
    </xf>
    <xf numFmtId="0" fontId="23" fillId="0" borderId="0" xfId="43" applyFont="1" applyAlignment="1">
      <alignment vertical="center"/>
    </xf>
    <xf numFmtId="0" fontId="23" fillId="0" borderId="0" xfId="43" applyFont="1" applyAlignment="1">
      <alignment horizontal="left" vertical="center"/>
    </xf>
    <xf numFmtId="0" fontId="22" fillId="25" borderId="10" xfId="0" applyFont="1" applyFill="1" applyBorder="1" applyAlignment="1">
      <alignment horizontal="center" vertical="center" wrapText="1"/>
    </xf>
    <xf numFmtId="0" fontId="22" fillId="25" borderId="18" xfId="0" applyFont="1" applyFill="1" applyBorder="1" applyAlignment="1">
      <alignment horizontal="center" vertical="center" wrapText="1"/>
    </xf>
    <xf numFmtId="0" fontId="22" fillId="0" borderId="11" xfId="0" applyFont="1" applyBorder="1" applyAlignment="1">
      <alignment horizontal="center" vertical="center" shrinkToFit="1"/>
    </xf>
    <xf numFmtId="0" fontId="22" fillId="26" borderId="10" xfId="0" applyFont="1" applyFill="1" applyBorder="1" applyAlignment="1">
      <alignment horizontal="center" vertical="center" wrapText="1"/>
    </xf>
    <xf numFmtId="0" fontId="22" fillId="26" borderId="18" xfId="0" applyFont="1" applyFill="1" applyBorder="1" applyAlignment="1">
      <alignment vertical="center"/>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18" xfId="45" applyFont="1" applyBorder="1" applyAlignment="1">
      <alignment horizontal="center" vertical="center"/>
    </xf>
    <xf numFmtId="0" fontId="31" fillId="0" borderId="0" xfId="0" applyFont="1" applyAlignment="1">
      <alignment horizontal="center"/>
    </xf>
    <xf numFmtId="0" fontId="31" fillId="0" borderId="0" xfId="0" applyFont="1"/>
    <xf numFmtId="0" fontId="20" fillId="0" borderId="0" xfId="0" applyFont="1" applyAlignment="1">
      <alignment horizontal="center"/>
    </xf>
    <xf numFmtId="0" fontId="22" fillId="0" borderId="14" xfId="0" applyFont="1" applyBorder="1" applyAlignment="1">
      <alignment horizontal="left" vertical="center" wrapText="1"/>
    </xf>
    <xf numFmtId="0" fontId="23" fillId="27" borderId="18" xfId="44" applyFont="1" applyFill="1" applyBorder="1" applyAlignment="1" applyProtection="1">
      <alignment horizontal="center" vertical="center" wrapText="1"/>
      <protection locked="0"/>
    </xf>
    <xf numFmtId="0" fontId="21" fillId="0" borderId="0" xfId="43" applyFont="1" applyAlignment="1">
      <alignment vertical="top" wrapText="1"/>
    </xf>
    <xf numFmtId="0" fontId="22" fillId="0" borderId="0" xfId="43" applyFont="1" applyAlignment="1">
      <alignment vertical="top" wrapText="1"/>
    </xf>
    <xf numFmtId="0" fontId="23" fillId="0" borderId="0" xfId="43" applyFont="1" applyAlignment="1">
      <alignment vertical="top" wrapText="1"/>
    </xf>
    <xf numFmtId="0" fontId="24" fillId="0" borderId="0" xfId="43" applyFont="1" applyAlignment="1">
      <alignment horizontal="center" vertical="top" wrapText="1"/>
    </xf>
    <xf numFmtId="0" fontId="23" fillId="24" borderId="18" xfId="43" applyFont="1" applyFill="1" applyBorder="1" applyAlignment="1">
      <alignment horizontal="center" vertical="center" wrapText="1"/>
    </xf>
    <xf numFmtId="0" fontId="20" fillId="0" borderId="18" xfId="43" applyFont="1" applyBorder="1" applyAlignment="1">
      <alignment horizontal="center"/>
    </xf>
    <xf numFmtId="0" fontId="23" fillId="0" borderId="25" xfId="43" applyFont="1" applyBorder="1" applyAlignment="1">
      <alignment vertical="center"/>
    </xf>
    <xf numFmtId="0" fontId="23" fillId="0" borderId="24" xfId="43" applyFont="1" applyBorder="1" applyAlignment="1">
      <alignment vertical="center"/>
    </xf>
    <xf numFmtId="0" fontId="20" fillId="0" borderId="18" xfId="43" applyFont="1" applyBorder="1" applyAlignment="1">
      <alignment horizontal="right"/>
    </xf>
    <xf numFmtId="0" fontId="23" fillId="0" borderId="12" xfId="44" applyFont="1" applyBorder="1" applyAlignment="1">
      <alignment vertical="center" wrapText="1"/>
    </xf>
    <xf numFmtId="0" fontId="23" fillId="0" borderId="28" xfId="44" applyFont="1" applyBorder="1" applyAlignment="1">
      <alignment vertical="center" wrapText="1"/>
    </xf>
    <xf numFmtId="0" fontId="20" fillId="0" borderId="18" xfId="44" applyFont="1" applyBorder="1" applyAlignment="1">
      <alignment horizontal="right" vertical="center" wrapText="1"/>
    </xf>
    <xf numFmtId="0" fontId="23" fillId="0" borderId="22" xfId="43" applyFont="1" applyBorder="1" applyAlignment="1">
      <alignment horizontal="left" vertical="center"/>
    </xf>
    <xf numFmtId="0" fontId="23" fillId="0" borderId="12" xfId="43" applyFont="1" applyBorder="1" applyAlignment="1">
      <alignment horizontal="left" vertical="center"/>
    </xf>
    <xf numFmtId="0" fontId="23" fillId="0" borderId="27" xfId="43" applyFont="1" applyBorder="1" applyAlignment="1">
      <alignment horizontal="left" vertical="center"/>
    </xf>
    <xf numFmtId="0" fontId="20" fillId="0" borderId="27" xfId="43" applyFont="1" applyBorder="1"/>
    <xf numFmtId="0" fontId="23" fillId="0" borderId="22" xfId="43" applyFont="1" applyBorder="1" applyAlignment="1">
      <alignment vertical="center"/>
    </xf>
    <xf numFmtId="0" fontId="23" fillId="0" borderId="27" xfId="43" applyFont="1" applyBorder="1" applyAlignment="1">
      <alignment vertical="center"/>
    </xf>
    <xf numFmtId="0" fontId="23" fillId="0" borderId="12" xfId="44" applyFont="1" applyBorder="1" applyAlignment="1">
      <alignment horizontal="left" vertical="center"/>
    </xf>
    <xf numFmtId="0" fontId="23" fillId="0" borderId="21" xfId="44" applyFont="1" applyBorder="1" applyAlignment="1">
      <alignment horizontal="left" vertical="center"/>
    </xf>
    <xf numFmtId="0" fontId="23" fillId="0" borderId="0" xfId="44" applyFont="1" applyAlignment="1">
      <alignment horizontal="left" vertical="center"/>
    </xf>
    <xf numFmtId="0" fontId="20" fillId="0" borderId="36" xfId="43" applyFont="1" applyBorder="1" applyAlignment="1">
      <alignment horizontal="right"/>
    </xf>
    <xf numFmtId="0" fontId="23" fillId="0" borderId="12" xfId="44" applyFont="1" applyBorder="1" applyAlignment="1">
      <alignment vertical="center"/>
    </xf>
    <xf numFmtId="0" fontId="23" fillId="0" borderId="27" xfId="44" applyFont="1" applyBorder="1" applyAlignment="1">
      <alignment vertical="center"/>
    </xf>
    <xf numFmtId="0" fontId="20" fillId="0" borderId="18" xfId="44" applyFont="1" applyBorder="1" applyAlignment="1">
      <alignment horizontal="right"/>
    </xf>
    <xf numFmtId="0" fontId="23" fillId="0" borderId="12" xfId="43" applyFont="1" applyBorder="1" applyAlignment="1">
      <alignment vertical="center"/>
    </xf>
    <xf numFmtId="0" fontId="26" fillId="0" borderId="24" xfId="43" applyFont="1" applyBorder="1" applyAlignment="1">
      <alignment horizontal="left" vertical="top" wrapText="1"/>
    </xf>
    <xf numFmtId="0" fontId="26" fillId="0" borderId="0" xfId="43" applyFont="1" applyAlignment="1">
      <alignment horizontal="left" vertical="top" wrapText="1"/>
    </xf>
    <xf numFmtId="0" fontId="20" fillId="0" borderId="22" xfId="43" applyFont="1" applyBorder="1"/>
    <xf numFmtId="0" fontId="23" fillId="0" borderId="23" xfId="43" applyFont="1" applyBorder="1" applyAlignment="1">
      <alignment horizontal="center" vertical="center" wrapText="1"/>
    </xf>
    <xf numFmtId="0" fontId="23" fillId="0" borderId="23" xfId="44" applyFont="1" applyBorder="1" applyAlignment="1">
      <alignment horizontal="center" vertical="center" wrapText="1"/>
    </xf>
    <xf numFmtId="0" fontId="23" fillId="0" borderId="26" xfId="43" applyFont="1" applyBorder="1" applyAlignment="1">
      <alignment horizontal="center" vertical="center" wrapText="1"/>
    </xf>
    <xf numFmtId="0" fontId="20" fillId="0" borderId="0" xfId="44" applyFont="1"/>
    <xf numFmtId="0" fontId="23" fillId="0" borderId="24" xfId="43" applyFont="1" applyBorder="1" applyAlignment="1">
      <alignment horizontal="left" vertical="center"/>
    </xf>
    <xf numFmtId="0" fontId="23" fillId="0" borderId="25" xfId="43" applyFont="1" applyBorder="1" applyAlignment="1">
      <alignment horizontal="left" vertical="center"/>
    </xf>
    <xf numFmtId="0" fontId="23" fillId="0" borderId="23" xfId="43" applyFont="1" applyBorder="1" applyAlignment="1">
      <alignment horizontal="left" vertical="center"/>
    </xf>
    <xf numFmtId="0" fontId="23" fillId="0" borderId="22" xfId="44" applyFont="1" applyBorder="1" applyAlignment="1">
      <alignment horizontal="left" vertical="center"/>
    </xf>
    <xf numFmtId="0" fontId="23" fillId="0" borderId="29" xfId="44" applyFont="1" applyBorder="1" applyAlignment="1">
      <alignment horizontal="left" vertical="center"/>
    </xf>
    <xf numFmtId="0" fontId="27" fillId="0" borderId="22" xfId="43" applyFont="1" applyBorder="1"/>
    <xf numFmtId="176" fontId="23" fillId="0" borderId="0" xfId="43" applyNumberFormat="1" applyFont="1" applyAlignment="1">
      <alignment horizontal="left" vertical="center"/>
    </xf>
    <xf numFmtId="0" fontId="23" fillId="24" borderId="18" xfId="43" applyFont="1" applyFill="1" applyBorder="1" applyAlignment="1">
      <alignment horizontal="left" vertical="center"/>
    </xf>
    <xf numFmtId="0" fontId="23" fillId="24" borderId="18" xfId="43" applyFont="1" applyFill="1" applyBorder="1" applyAlignment="1" applyProtection="1">
      <alignment horizontal="center" vertical="center" wrapText="1"/>
      <protection locked="0"/>
    </xf>
    <xf numFmtId="0" fontId="23" fillId="24" borderId="18" xfId="44" applyFont="1" applyFill="1" applyBorder="1" applyAlignment="1" applyProtection="1">
      <alignment horizontal="center" vertical="center" wrapText="1"/>
      <protection locked="0"/>
    </xf>
    <xf numFmtId="0" fontId="27" fillId="0" borderId="18" xfId="44" applyFont="1" applyBorder="1" applyAlignment="1">
      <alignment horizontal="center" vertical="center"/>
    </xf>
    <xf numFmtId="0" fontId="27" fillId="0" borderId="18" xfId="44" applyFont="1" applyBorder="1" applyAlignment="1" applyProtection="1">
      <alignment horizontal="center" vertical="center"/>
      <protection locked="0"/>
    </xf>
    <xf numFmtId="0" fontId="27" fillId="0" borderId="18" xfId="44" applyFont="1" applyBorder="1" applyAlignment="1" applyProtection="1">
      <alignment horizontal="left" vertical="center"/>
      <protection locked="0"/>
    </xf>
    <xf numFmtId="0" fontId="27" fillId="0" borderId="25" xfId="43" applyFont="1" applyBorder="1" applyAlignment="1">
      <alignment horizontal="left" vertical="center" wrapText="1" shrinkToFit="1"/>
    </xf>
    <xf numFmtId="0" fontId="27" fillId="0" borderId="23" xfId="43" applyFont="1" applyBorder="1" applyAlignment="1">
      <alignment horizontal="left" vertical="center" shrinkToFit="1"/>
    </xf>
    <xf numFmtId="0" fontId="27" fillId="0" borderId="22" xfId="43" applyFont="1" applyBorder="1" applyAlignment="1">
      <alignment horizontal="left" vertical="center" shrinkToFit="1"/>
    </xf>
    <xf numFmtId="0" fontId="27" fillId="0" borderId="29" xfId="43" applyFont="1" applyBorder="1" applyAlignment="1">
      <alignment horizontal="left" vertical="center" shrinkToFit="1"/>
    </xf>
    <xf numFmtId="0" fontId="27" fillId="0" borderId="10" xfId="43" applyFont="1" applyBorder="1" applyAlignment="1">
      <alignment horizontal="left" vertical="center" shrinkToFit="1"/>
    </xf>
    <xf numFmtId="0" fontId="27" fillId="0" borderId="30" xfId="43" applyFont="1" applyBorder="1" applyAlignment="1">
      <alignment horizontal="left" vertical="center" shrinkToFit="1"/>
    </xf>
    <xf numFmtId="0" fontId="27" fillId="0" borderId="25" xfId="43" applyFont="1" applyBorder="1"/>
    <xf numFmtId="0" fontId="27" fillId="0" borderId="24" xfId="43" applyFont="1" applyBorder="1"/>
    <xf numFmtId="0" fontId="27" fillId="0" borderId="23" xfId="43" applyFont="1" applyBorder="1"/>
    <xf numFmtId="176" fontId="27" fillId="0" borderId="26" xfId="43" applyNumberFormat="1" applyFont="1" applyBorder="1" applyAlignment="1">
      <alignment horizontal="right" vertical="center" wrapText="1"/>
    </xf>
    <xf numFmtId="176" fontId="27" fillId="0" borderId="35" xfId="43" applyNumberFormat="1" applyFont="1" applyBorder="1" applyAlignment="1">
      <alignment horizontal="right" vertical="center" wrapText="1"/>
    </xf>
    <xf numFmtId="0" fontId="27" fillId="0" borderId="22" xfId="43" applyFont="1" applyBorder="1" applyAlignment="1">
      <alignment horizontal="left"/>
    </xf>
    <xf numFmtId="0" fontId="27" fillId="0" borderId="0" xfId="43" applyFont="1" applyAlignment="1">
      <alignment horizontal="left"/>
    </xf>
    <xf numFmtId="0" fontId="27" fillId="0" borderId="29" xfId="43" applyFont="1" applyBorder="1" applyAlignment="1">
      <alignment horizontal="left"/>
    </xf>
    <xf numFmtId="0" fontId="27" fillId="0" borderId="22" xfId="43" applyFont="1" applyBorder="1" applyAlignment="1">
      <alignment horizontal="left" vertical="top"/>
    </xf>
    <xf numFmtId="0" fontId="27" fillId="0" borderId="0" xfId="43" applyFont="1" applyAlignment="1">
      <alignment horizontal="left" vertical="top"/>
    </xf>
    <xf numFmtId="0" fontId="27" fillId="0" borderId="29" xfId="43" applyFont="1" applyBorder="1" applyAlignment="1">
      <alignment horizontal="left" vertical="top"/>
    </xf>
    <xf numFmtId="177" fontId="23" fillId="0" borderId="56" xfId="33" applyNumberFormat="1" applyFont="1" applyFill="1" applyBorder="1" applyAlignment="1" applyProtection="1">
      <alignment horizontal="right" vertical="center" wrapText="1"/>
    </xf>
    <xf numFmtId="177" fontId="23" fillId="0" borderId="57" xfId="33" applyNumberFormat="1" applyFont="1" applyFill="1" applyBorder="1" applyAlignment="1" applyProtection="1">
      <alignment horizontal="right" vertical="center" wrapText="1"/>
    </xf>
    <xf numFmtId="177" fontId="23" fillId="0" borderId="58" xfId="33" applyNumberFormat="1" applyFont="1" applyFill="1" applyBorder="1" applyAlignment="1" applyProtection="1">
      <alignment horizontal="right" vertical="center" wrapText="1"/>
    </xf>
    <xf numFmtId="0" fontId="23" fillId="0" borderId="25" xfId="44" applyFont="1" applyBorder="1" applyAlignment="1">
      <alignment horizontal="left" vertical="center" wrapText="1"/>
    </xf>
    <xf numFmtId="0" fontId="23" fillId="0" borderId="23" xfId="44" applyFont="1" applyBorder="1" applyAlignment="1">
      <alignment horizontal="left" vertical="center" wrapText="1"/>
    </xf>
    <xf numFmtId="0" fontId="23" fillId="0" borderId="10" xfId="44" applyFont="1" applyBorder="1" applyAlignment="1">
      <alignment horizontal="left" vertical="center" wrapText="1"/>
    </xf>
    <xf numFmtId="0" fontId="23" fillId="0" borderId="30" xfId="44" applyFont="1" applyBorder="1" applyAlignment="1">
      <alignment horizontal="left" vertical="center" wrapText="1"/>
    </xf>
    <xf numFmtId="0" fontId="23" fillId="0" borderId="25" xfId="44" applyFont="1" applyBorder="1" applyAlignment="1">
      <alignment horizontal="left" vertical="center"/>
    </xf>
    <xf numFmtId="0" fontId="29" fillId="0" borderId="24" xfId="0" applyFont="1" applyBorder="1" applyAlignment="1">
      <alignment horizontal="left" vertical="center"/>
    </xf>
    <xf numFmtId="0" fontId="29" fillId="0" borderId="23" xfId="0" applyFont="1" applyBorder="1" applyAlignment="1">
      <alignment horizontal="left" vertical="center"/>
    </xf>
    <xf numFmtId="0" fontId="23" fillId="0" borderId="10" xfId="44" applyFont="1" applyBorder="1" applyAlignment="1">
      <alignment horizontal="left" vertical="center"/>
    </xf>
    <xf numFmtId="0" fontId="29" fillId="0" borderId="21" xfId="0" applyFont="1" applyBorder="1" applyAlignment="1">
      <alignment horizontal="left" vertical="center"/>
    </xf>
    <xf numFmtId="0" fontId="29" fillId="0" borderId="30" xfId="0" applyFont="1" applyBorder="1" applyAlignment="1">
      <alignment horizontal="left" vertical="center"/>
    </xf>
    <xf numFmtId="177" fontId="23" fillId="0" borderId="26" xfId="44" applyNumberFormat="1" applyFont="1" applyBorder="1" applyAlignment="1">
      <alignment horizontal="right" vertical="center"/>
    </xf>
    <xf numFmtId="177" fontId="6" fillId="0" borderId="36" xfId="0" applyNumberFormat="1" applyFont="1" applyBorder="1" applyAlignment="1">
      <alignment horizontal="right" vertical="center"/>
    </xf>
    <xf numFmtId="0" fontId="27" fillId="0" borderId="25" xfId="43" applyFont="1" applyBorder="1" applyAlignment="1">
      <alignment horizontal="left" vertical="center" wrapText="1"/>
    </xf>
    <xf numFmtId="0" fontId="27" fillId="0" borderId="24" xfId="43" applyFont="1" applyBorder="1" applyAlignment="1">
      <alignment horizontal="left" vertical="center" wrapText="1"/>
    </xf>
    <xf numFmtId="0" fontId="27" fillId="0" borderId="22" xfId="43" applyFont="1" applyBorder="1" applyAlignment="1">
      <alignment horizontal="left" vertical="center" wrapText="1"/>
    </xf>
    <xf numFmtId="0" fontId="27" fillId="0" borderId="0" xfId="43" applyFont="1" applyAlignment="1">
      <alignment horizontal="left" vertical="center" wrapText="1"/>
    </xf>
    <xf numFmtId="0" fontId="27" fillId="0" borderId="22" xfId="43" applyFont="1" applyBorder="1"/>
    <xf numFmtId="0" fontId="27" fillId="0" borderId="0" xfId="43" applyFont="1"/>
    <xf numFmtId="0" fontId="27" fillId="0" borderId="29" xfId="43" applyFont="1" applyBorder="1"/>
    <xf numFmtId="0" fontId="27" fillId="0" borderId="10" xfId="43" applyFont="1" applyBorder="1"/>
    <xf numFmtId="0" fontId="27" fillId="0" borderId="21" xfId="43" applyFont="1" applyBorder="1"/>
    <xf numFmtId="0" fontId="27" fillId="0" borderId="30" xfId="43" applyFont="1" applyBorder="1"/>
    <xf numFmtId="176" fontId="27" fillId="0" borderId="23" xfId="43" applyNumberFormat="1" applyFont="1" applyBorder="1" applyAlignment="1">
      <alignment horizontal="right" vertical="center" wrapText="1"/>
    </xf>
    <xf numFmtId="176" fontId="27" fillId="0" borderId="29" xfId="43" applyNumberFormat="1" applyFont="1" applyBorder="1" applyAlignment="1">
      <alignment horizontal="right" vertical="center" wrapText="1"/>
    </xf>
    <xf numFmtId="176" fontId="27" fillId="0" borderId="30" xfId="43" applyNumberFormat="1" applyFont="1" applyBorder="1" applyAlignment="1">
      <alignment horizontal="right" vertical="center" wrapText="1"/>
    </xf>
    <xf numFmtId="177" fontId="27" fillId="0" borderId="26" xfId="44" applyNumberFormat="1" applyFont="1" applyBorder="1" applyAlignment="1">
      <alignment horizontal="right" vertical="center" wrapText="1"/>
    </xf>
    <xf numFmtId="177" fontId="27" fillId="0" borderId="35" xfId="44" applyNumberFormat="1" applyFont="1" applyBorder="1" applyAlignment="1">
      <alignment horizontal="right" vertical="center" wrapText="1"/>
    </xf>
    <xf numFmtId="177" fontId="27" fillId="0" borderId="36" xfId="44" applyNumberFormat="1" applyFont="1" applyBorder="1" applyAlignment="1">
      <alignment horizontal="right" vertical="center" wrapText="1"/>
    </xf>
    <xf numFmtId="0" fontId="27" fillId="0" borderId="25" xfId="43" applyFont="1" applyBorder="1" applyAlignment="1">
      <alignment vertical="center" wrapText="1"/>
    </xf>
    <xf numFmtId="0" fontId="27" fillId="0" borderId="23" xfId="43" applyFont="1" applyBorder="1" applyAlignment="1">
      <alignment vertical="center" wrapText="1"/>
    </xf>
    <xf numFmtId="0" fontId="27" fillId="0" borderId="22" xfId="43" applyFont="1" applyBorder="1" applyAlignment="1">
      <alignment vertical="center" wrapText="1"/>
    </xf>
    <xf numFmtId="0" fontId="27" fillId="0" borderId="29" xfId="43" applyFont="1" applyBorder="1" applyAlignment="1">
      <alignment vertical="center" wrapText="1"/>
    </xf>
    <xf numFmtId="0" fontId="27" fillId="0" borderId="10" xfId="43" applyFont="1" applyBorder="1" applyAlignment="1">
      <alignment vertical="center" wrapText="1"/>
    </xf>
    <xf numFmtId="0" fontId="27" fillId="0" borderId="30" xfId="43" applyFont="1" applyBorder="1" applyAlignment="1">
      <alignment vertical="center" wrapText="1"/>
    </xf>
    <xf numFmtId="0" fontId="27" fillId="0" borderId="25" xfId="43" applyFont="1" applyBorder="1" applyAlignment="1">
      <alignment horizontal="left"/>
    </xf>
    <xf numFmtId="0" fontId="27" fillId="0" borderId="24" xfId="43" applyFont="1" applyBorder="1" applyAlignment="1">
      <alignment horizontal="left"/>
    </xf>
    <xf numFmtId="0" fontId="27" fillId="0" borderId="23" xfId="43" applyFont="1" applyBorder="1" applyAlignment="1">
      <alignment horizontal="left"/>
    </xf>
    <xf numFmtId="0" fontId="25" fillId="0" borderId="0" xfId="43" applyFont="1" applyAlignment="1">
      <alignment horizontal="center" vertical="center" wrapText="1"/>
    </xf>
    <xf numFmtId="0" fontId="23" fillId="0" borderId="0" xfId="43" applyFont="1" applyAlignment="1">
      <alignment horizontal="left" vertical="top" wrapText="1"/>
    </xf>
    <xf numFmtId="0" fontId="23" fillId="0" borderId="0" xfId="43" applyFont="1" applyAlignment="1">
      <alignment horizontal="left" vertical="center" wrapText="1"/>
    </xf>
    <xf numFmtId="176" fontId="27" fillId="0" borderId="18" xfId="44" applyNumberFormat="1" applyFont="1" applyBorder="1" applyAlignment="1">
      <alignment horizontal="right" vertical="center" wrapText="1"/>
    </xf>
    <xf numFmtId="176" fontId="23" fillId="0" borderId="18" xfId="44" applyNumberFormat="1" applyFont="1" applyBorder="1" applyAlignment="1">
      <alignment horizontal="right" vertical="center" wrapText="1"/>
    </xf>
    <xf numFmtId="0" fontId="23" fillId="0" borderId="23" xfId="44" applyFont="1" applyBorder="1" applyAlignment="1">
      <alignment horizontal="left" vertical="center"/>
    </xf>
    <xf numFmtId="0" fontId="23" fillId="0" borderId="22" xfId="44" applyFont="1" applyBorder="1" applyAlignment="1">
      <alignment horizontal="left" vertical="center"/>
    </xf>
    <xf numFmtId="0" fontId="23" fillId="0" borderId="29" xfId="44" applyFont="1" applyBorder="1" applyAlignment="1">
      <alignment horizontal="left" vertical="center"/>
    </xf>
    <xf numFmtId="0" fontId="23" fillId="0" borderId="30" xfId="44" applyFont="1" applyBorder="1" applyAlignment="1">
      <alignment horizontal="left" vertical="center"/>
    </xf>
    <xf numFmtId="0" fontId="23" fillId="0" borderId="24" xfId="44" applyFont="1" applyBorder="1" applyAlignment="1">
      <alignment horizontal="left" vertical="center"/>
    </xf>
    <xf numFmtId="176" fontId="23" fillId="0" borderId="26" xfId="44" applyNumberFormat="1" applyFont="1" applyBorder="1" applyAlignment="1">
      <alignment horizontal="right" vertical="center" wrapText="1"/>
    </xf>
    <xf numFmtId="176" fontId="23" fillId="0" borderId="35" xfId="44" applyNumberFormat="1" applyFont="1" applyBorder="1" applyAlignment="1">
      <alignment horizontal="right" vertical="center" wrapText="1"/>
    </xf>
    <xf numFmtId="49" fontId="23" fillId="0" borderId="22" xfId="44" applyNumberFormat="1" applyFont="1" applyBorder="1" applyAlignment="1">
      <alignment horizontal="left" vertical="center"/>
    </xf>
    <xf numFmtId="49" fontId="23" fillId="0" borderId="0" xfId="44" applyNumberFormat="1" applyFont="1" applyAlignment="1">
      <alignment horizontal="left" vertical="center"/>
    </xf>
    <xf numFmtId="49" fontId="23" fillId="0" borderId="29" xfId="44" applyNumberFormat="1" applyFont="1" applyBorder="1" applyAlignment="1">
      <alignment horizontal="left" vertical="center"/>
    </xf>
    <xf numFmtId="0" fontId="23" fillId="0" borderId="10" xfId="44" applyFont="1" applyBorder="1" applyAlignment="1">
      <alignment horizontal="left"/>
    </xf>
    <xf numFmtId="0" fontId="23" fillId="0" borderId="21" xfId="44" applyFont="1" applyBorder="1" applyAlignment="1">
      <alignment horizontal="left"/>
    </xf>
    <xf numFmtId="0" fontId="23" fillId="0" borderId="30" xfId="44" applyFont="1" applyBorder="1" applyAlignment="1">
      <alignment horizontal="left"/>
    </xf>
    <xf numFmtId="0" fontId="27" fillId="0" borderId="10" xfId="43" applyFont="1" applyBorder="1" applyAlignment="1">
      <alignment horizontal="left" vertical="center" wrapText="1"/>
    </xf>
    <xf numFmtId="0" fontId="27" fillId="0" borderId="21" xfId="43" applyFont="1" applyBorder="1" applyAlignment="1">
      <alignment horizontal="left" vertical="center" wrapText="1"/>
    </xf>
    <xf numFmtId="176" fontId="27" fillId="0" borderId="36" xfId="43" applyNumberFormat="1" applyFont="1" applyBorder="1" applyAlignment="1">
      <alignment horizontal="right" vertical="center" wrapText="1"/>
    </xf>
    <xf numFmtId="0" fontId="27" fillId="0" borderId="22" xfId="43" applyFont="1" applyBorder="1" applyAlignment="1">
      <alignment horizontal="left" wrapText="1"/>
    </xf>
    <xf numFmtId="0" fontId="27" fillId="0" borderId="0" xfId="43" applyFont="1" applyAlignment="1">
      <alignment horizontal="left" wrapText="1"/>
    </xf>
    <xf numFmtId="0" fontId="27" fillId="0" borderId="29" xfId="43" applyFont="1" applyBorder="1" applyAlignment="1">
      <alignment horizontal="left" wrapText="1"/>
    </xf>
    <xf numFmtId="0" fontId="27" fillId="0" borderId="10" xfId="43" applyFont="1" applyBorder="1" applyAlignment="1">
      <alignment horizontal="left"/>
    </xf>
    <xf numFmtId="0" fontId="27" fillId="0" borderId="21" xfId="43" applyFont="1" applyBorder="1" applyAlignment="1">
      <alignment horizontal="left"/>
    </xf>
    <xf numFmtId="0" fontId="27" fillId="0" borderId="30" xfId="43" applyFont="1" applyBorder="1" applyAlignment="1">
      <alignment horizontal="left"/>
    </xf>
    <xf numFmtId="176" fontId="23" fillId="27" borderId="18" xfId="33" applyNumberFormat="1" applyFont="1" applyFill="1" applyBorder="1" applyAlignment="1" applyProtection="1">
      <alignment horizontal="right" vertical="center" wrapText="1"/>
      <protection locked="0"/>
    </xf>
    <xf numFmtId="0" fontId="23" fillId="0" borderId="27" xfId="43" applyFont="1" applyBorder="1" applyAlignment="1">
      <alignment horizontal="center" vertical="center" wrapText="1"/>
    </xf>
    <xf numFmtId="0" fontId="23" fillId="0" borderId="28" xfId="43" applyFont="1" applyBorder="1" applyAlignment="1">
      <alignment horizontal="center" vertical="center" wrapText="1"/>
    </xf>
    <xf numFmtId="176" fontId="23" fillId="0" borderId="23" xfId="43" applyNumberFormat="1" applyFont="1" applyBorder="1" applyAlignment="1">
      <alignment horizontal="right" vertical="center" wrapText="1"/>
    </xf>
    <xf numFmtId="176" fontId="23" fillId="0" borderId="29" xfId="43" applyNumberFormat="1" applyFont="1" applyBorder="1" applyAlignment="1">
      <alignment horizontal="right" vertical="center" wrapText="1"/>
    </xf>
    <xf numFmtId="176" fontId="23" fillId="0" borderId="30" xfId="43" applyNumberFormat="1" applyFont="1" applyBorder="1" applyAlignment="1">
      <alignment horizontal="right" vertical="center" wrapText="1"/>
    </xf>
    <xf numFmtId="176" fontId="23" fillId="24" borderId="23" xfId="34" applyNumberFormat="1" applyFont="1" applyFill="1" applyBorder="1" applyAlignment="1" applyProtection="1">
      <alignment horizontal="right" vertical="center" wrapText="1"/>
      <protection locked="0"/>
    </xf>
    <xf numFmtId="176" fontId="23" fillId="24" borderId="29" xfId="34" applyNumberFormat="1" applyFont="1" applyFill="1" applyBorder="1" applyAlignment="1" applyProtection="1">
      <alignment horizontal="right" vertical="center" wrapText="1"/>
      <protection locked="0"/>
    </xf>
    <xf numFmtId="176" fontId="23" fillId="24" borderId="30" xfId="34" applyNumberFormat="1" applyFont="1" applyFill="1" applyBorder="1" applyAlignment="1" applyProtection="1">
      <alignment horizontal="right" vertical="center" wrapText="1"/>
      <protection locked="0"/>
    </xf>
    <xf numFmtId="0" fontId="27" fillId="0" borderId="10" xfId="43" applyFont="1" applyBorder="1" applyAlignment="1">
      <alignment horizontal="left" vertical="top"/>
    </xf>
    <xf numFmtId="0" fontId="27" fillId="0" borderId="21" xfId="43" applyFont="1" applyBorder="1" applyAlignment="1">
      <alignment horizontal="left" vertical="top"/>
    </xf>
    <xf numFmtId="0" fontId="23" fillId="0" borderId="25" xfId="43" applyFont="1" applyBorder="1" applyAlignment="1">
      <alignment horizontal="left" vertical="center" wrapText="1"/>
    </xf>
    <xf numFmtId="0" fontId="23" fillId="0" borderId="24" xfId="43" applyFont="1" applyBorder="1" applyAlignment="1">
      <alignment horizontal="left" vertical="center" wrapText="1"/>
    </xf>
    <xf numFmtId="0" fontId="23" fillId="0" borderId="22" xfId="43" applyFont="1" applyBorder="1" applyAlignment="1">
      <alignment horizontal="left" vertical="center" wrapText="1"/>
    </xf>
    <xf numFmtId="0" fontId="23" fillId="0" borderId="25" xfId="43" applyFont="1" applyBorder="1" applyAlignment="1">
      <alignment horizontal="left" vertical="center"/>
    </xf>
    <xf numFmtId="0" fontId="23" fillId="0" borderId="24" xfId="43" applyFont="1" applyBorder="1" applyAlignment="1">
      <alignment horizontal="left" vertical="center"/>
    </xf>
    <xf numFmtId="0" fontId="23" fillId="0" borderId="23" xfId="43" applyFont="1" applyBorder="1" applyAlignment="1">
      <alignment horizontal="left" vertical="center"/>
    </xf>
    <xf numFmtId="177" fontId="23" fillId="0" borderId="26" xfId="44" applyNumberFormat="1" applyFont="1" applyBorder="1" applyAlignment="1">
      <alignment horizontal="right" vertical="center" wrapText="1"/>
    </xf>
    <xf numFmtId="177" fontId="23" fillId="0" borderId="35" xfId="44" applyNumberFormat="1" applyFont="1" applyBorder="1" applyAlignment="1">
      <alignment horizontal="right" vertical="center" wrapText="1"/>
    </xf>
    <xf numFmtId="0" fontId="23" fillId="0" borderId="22" xfId="44" applyFont="1" applyBorder="1" applyAlignment="1">
      <alignment horizontal="left"/>
    </xf>
    <xf numFmtId="0" fontId="23" fillId="0" borderId="0" xfId="44" applyFont="1" applyAlignment="1">
      <alignment horizontal="left"/>
    </xf>
    <xf numFmtId="0" fontId="23" fillId="0" borderId="29" xfId="44" applyFont="1" applyBorder="1" applyAlignment="1">
      <alignment horizontal="left"/>
    </xf>
    <xf numFmtId="176" fontId="23" fillId="0" borderId="36" xfId="44" applyNumberFormat="1" applyFont="1" applyBorder="1" applyAlignment="1">
      <alignment horizontal="right" vertical="center" wrapText="1"/>
    </xf>
    <xf numFmtId="0" fontId="23" fillId="0" borderId="0" xfId="44" applyFont="1" applyAlignment="1">
      <alignment horizontal="left" vertical="center"/>
    </xf>
    <xf numFmtId="0" fontId="23" fillId="0" borderId="10" xfId="43" applyFont="1" applyBorder="1" applyAlignment="1">
      <alignment horizontal="left" vertical="top"/>
    </xf>
    <xf numFmtId="0" fontId="23" fillId="0" borderId="21" xfId="43" applyFont="1" applyBorder="1" applyAlignment="1">
      <alignment horizontal="left" vertical="top"/>
    </xf>
    <xf numFmtId="0" fontId="23" fillId="0" borderId="30" xfId="43" applyFont="1" applyBorder="1" applyAlignment="1">
      <alignment horizontal="left" vertical="top"/>
    </xf>
    <xf numFmtId="0" fontId="23" fillId="0" borderId="22" xfId="43" applyFont="1" applyBorder="1" applyAlignment="1">
      <alignment horizontal="left" vertical="center"/>
    </xf>
    <xf numFmtId="0" fontId="23" fillId="0" borderId="29" xfId="43" applyFont="1" applyBorder="1" applyAlignment="1">
      <alignment horizontal="left" vertical="center"/>
    </xf>
    <xf numFmtId="0" fontId="23" fillId="0" borderId="10" xfId="43" applyFont="1" applyBorder="1" applyAlignment="1">
      <alignment horizontal="left" vertical="center"/>
    </xf>
    <xf numFmtId="0" fontId="23" fillId="0" borderId="30" xfId="43" applyFont="1" applyBorder="1" applyAlignment="1">
      <alignment horizontal="left" vertical="center"/>
    </xf>
    <xf numFmtId="49" fontId="23" fillId="0" borderId="22" xfId="43" applyNumberFormat="1" applyFont="1" applyBorder="1" applyAlignment="1">
      <alignment horizontal="left" vertical="center"/>
    </xf>
    <xf numFmtId="49" fontId="23" fillId="0" borderId="0" xfId="43" applyNumberFormat="1" applyFont="1" applyAlignment="1">
      <alignment horizontal="left" vertical="center"/>
    </xf>
    <xf numFmtId="49" fontId="23" fillId="0" borderId="29" xfId="43" applyNumberFormat="1" applyFont="1" applyBorder="1" applyAlignment="1">
      <alignment horizontal="left" vertical="center"/>
    </xf>
    <xf numFmtId="0" fontId="23" fillId="0" borderId="10" xfId="43" applyFont="1" applyBorder="1" applyAlignment="1">
      <alignment horizontal="left"/>
    </xf>
    <xf numFmtId="0" fontId="23" fillId="0" borderId="21" xfId="43" applyFont="1" applyBorder="1" applyAlignment="1">
      <alignment horizontal="left"/>
    </xf>
    <xf numFmtId="0" fontId="23" fillId="0" borderId="30" xfId="43" applyFont="1" applyBorder="1" applyAlignment="1">
      <alignment horizontal="left"/>
    </xf>
    <xf numFmtId="0" fontId="23" fillId="0" borderId="21" xfId="44" applyFont="1" applyBorder="1" applyAlignment="1">
      <alignment horizontal="left" vertical="center"/>
    </xf>
    <xf numFmtId="0" fontId="23" fillId="0" borderId="25" xfId="43" applyFont="1" applyBorder="1" applyAlignment="1">
      <alignment horizontal="left"/>
    </xf>
    <xf numFmtId="0" fontId="23" fillId="0" borderId="24" xfId="43" applyFont="1" applyBorder="1" applyAlignment="1">
      <alignment horizontal="left"/>
    </xf>
    <xf numFmtId="0" fontId="23" fillId="0" borderId="23" xfId="43" applyFont="1" applyBorder="1" applyAlignment="1">
      <alignment horizontal="left"/>
    </xf>
    <xf numFmtId="0" fontId="23" fillId="0" borderId="22" xfId="43" applyFont="1" applyBorder="1" applyAlignment="1">
      <alignment horizontal="left"/>
    </xf>
    <xf numFmtId="0" fontId="23" fillId="0" borderId="0" xfId="43" applyFont="1" applyAlignment="1">
      <alignment horizontal="left"/>
    </xf>
    <xf numFmtId="0" fontId="23" fillId="0" borderId="29" xfId="43" applyFont="1" applyBorder="1" applyAlignment="1">
      <alignment horizontal="left"/>
    </xf>
    <xf numFmtId="177" fontId="23" fillId="0" borderId="26" xfId="33" applyNumberFormat="1" applyFont="1" applyFill="1" applyBorder="1" applyAlignment="1" applyProtection="1">
      <alignment horizontal="right" vertical="center" wrapText="1"/>
    </xf>
    <xf numFmtId="177" fontId="23" fillId="0" borderId="35" xfId="33" applyNumberFormat="1" applyFont="1" applyFill="1" applyBorder="1" applyAlignment="1" applyProtection="1">
      <alignment horizontal="right" vertical="center" wrapText="1"/>
    </xf>
    <xf numFmtId="177" fontId="23" fillId="0" borderId="36" xfId="33" applyNumberFormat="1" applyFont="1" applyFill="1" applyBorder="1" applyAlignment="1" applyProtection="1">
      <alignment horizontal="right" vertical="center" wrapText="1"/>
    </xf>
    <xf numFmtId="176" fontId="23" fillId="0" borderId="23" xfId="44" applyNumberFormat="1" applyFont="1" applyBorder="1" applyAlignment="1">
      <alignment horizontal="right" vertical="center" wrapText="1"/>
    </xf>
    <xf numFmtId="176" fontId="23" fillId="0" borderId="29" xfId="44" applyNumberFormat="1" applyFont="1" applyBorder="1" applyAlignment="1">
      <alignment horizontal="right" vertical="center" wrapText="1"/>
    </xf>
    <xf numFmtId="176" fontId="23" fillId="0" borderId="30" xfId="44" applyNumberFormat="1" applyFont="1" applyBorder="1" applyAlignment="1">
      <alignment horizontal="right" vertical="center" wrapText="1"/>
    </xf>
    <xf numFmtId="177" fontId="23" fillId="0" borderId="18" xfId="44" applyNumberFormat="1" applyFont="1" applyBorder="1" applyAlignment="1">
      <alignment horizontal="right" vertical="center" wrapText="1"/>
    </xf>
    <xf numFmtId="0" fontId="23" fillId="0" borderId="0" xfId="43" applyFont="1" applyAlignment="1">
      <alignment horizontal="left" vertical="center"/>
    </xf>
    <xf numFmtId="0" fontId="23" fillId="0" borderId="22" xfId="43" applyFont="1" applyBorder="1" applyAlignment="1">
      <alignment horizontal="left" vertical="top"/>
    </xf>
    <xf numFmtId="0" fontId="23" fillId="0" borderId="0" xfId="43" applyFont="1" applyAlignment="1">
      <alignment horizontal="left" vertical="top"/>
    </xf>
    <xf numFmtId="0" fontId="23" fillId="0" borderId="29" xfId="43" applyFont="1" applyBorder="1" applyAlignment="1">
      <alignment horizontal="left" vertical="top"/>
    </xf>
    <xf numFmtId="0" fontId="23" fillId="0" borderId="10" xfId="44" applyFont="1" applyBorder="1" applyAlignment="1">
      <alignment horizontal="left" vertical="top" wrapText="1"/>
    </xf>
    <xf numFmtId="0" fontId="23" fillId="0" borderId="21" xfId="44" applyFont="1" applyBorder="1" applyAlignment="1">
      <alignment horizontal="left" vertical="top" wrapText="1"/>
    </xf>
    <xf numFmtId="0" fontId="23" fillId="0" borderId="30" xfId="44" applyFont="1" applyBorder="1" applyAlignment="1">
      <alignment horizontal="left" vertical="top" wrapText="1"/>
    </xf>
    <xf numFmtId="0" fontId="23" fillId="0" borderId="25" xfId="44" applyFont="1" applyBorder="1" applyAlignment="1">
      <alignment horizontal="left" vertical="top" wrapText="1"/>
    </xf>
    <xf numFmtId="0" fontId="23" fillId="0" borderId="24" xfId="44" applyFont="1" applyBorder="1" applyAlignment="1">
      <alignment horizontal="left" vertical="top" wrapText="1"/>
    </xf>
    <xf numFmtId="0" fontId="23" fillId="0" borderId="23" xfId="44" applyFont="1" applyBorder="1" applyAlignment="1">
      <alignment horizontal="left" vertical="top" wrapText="1"/>
    </xf>
    <xf numFmtId="0" fontId="23" fillId="0" borderId="25" xfId="43" applyFont="1" applyBorder="1" applyAlignment="1">
      <alignment horizontal="distributed" vertical="center" wrapText="1"/>
    </xf>
    <xf numFmtId="0" fontId="23" fillId="0" borderId="23" xfId="43" applyFont="1" applyBorder="1" applyAlignment="1">
      <alignment horizontal="distributed" vertical="center" wrapText="1"/>
    </xf>
    <xf numFmtId="0" fontId="23" fillId="0" borderId="22" xfId="43" applyFont="1" applyBorder="1" applyAlignment="1">
      <alignment horizontal="distributed" vertical="center" wrapText="1"/>
    </xf>
    <xf numFmtId="0" fontId="23" fillId="0" borderId="29" xfId="43" applyFont="1" applyBorder="1" applyAlignment="1">
      <alignment horizontal="distributed" vertical="center" wrapText="1"/>
    </xf>
    <xf numFmtId="0" fontId="23" fillId="0" borderId="10" xfId="43" applyFont="1" applyBorder="1" applyAlignment="1">
      <alignment horizontal="distributed" vertical="center" wrapText="1"/>
    </xf>
    <xf numFmtId="0" fontId="23" fillId="0" borderId="30" xfId="43" applyFont="1" applyBorder="1" applyAlignment="1">
      <alignment horizontal="distributed" vertical="center" wrapText="1"/>
    </xf>
    <xf numFmtId="0" fontId="23" fillId="0" borderId="12" xfId="43" applyFont="1" applyBorder="1" applyAlignment="1">
      <alignment horizontal="center" vertical="center" wrapText="1"/>
    </xf>
    <xf numFmtId="0" fontId="23" fillId="0" borderId="12" xfId="43" applyFont="1" applyBorder="1" applyAlignment="1">
      <alignment vertical="center" wrapText="1"/>
    </xf>
    <xf numFmtId="0" fontId="23" fillId="0" borderId="27" xfId="43" applyFont="1" applyBorder="1" applyAlignment="1">
      <alignment vertical="center" wrapText="1"/>
    </xf>
    <xf numFmtId="0" fontId="23" fillId="0" borderId="28" xfId="43" applyFont="1" applyBorder="1" applyAlignment="1">
      <alignment vertical="center" wrapText="1"/>
    </xf>
    <xf numFmtId="0" fontId="27" fillId="0" borderId="12" xfId="43" applyFont="1" applyBorder="1" applyAlignment="1">
      <alignment vertical="center" wrapText="1"/>
    </xf>
    <xf numFmtId="0" fontId="27" fillId="0" borderId="27" xfId="43" applyFont="1" applyBorder="1" applyAlignment="1">
      <alignment vertical="center" wrapText="1"/>
    </xf>
    <xf numFmtId="0" fontId="27" fillId="0" borderId="28" xfId="43" applyFont="1" applyBorder="1" applyAlignment="1">
      <alignment vertical="center" wrapText="1"/>
    </xf>
    <xf numFmtId="0" fontId="23" fillId="0" borderId="12" xfId="44" applyFont="1" applyBorder="1" applyAlignment="1">
      <alignment vertical="center" wrapText="1"/>
    </xf>
    <xf numFmtId="0" fontId="23" fillId="0" borderId="27" xfId="44" applyFont="1" applyBorder="1" applyAlignment="1">
      <alignment vertical="center" wrapText="1"/>
    </xf>
    <xf numFmtId="0" fontId="23" fillId="0" borderId="28" xfId="44" applyFont="1" applyBorder="1" applyAlignment="1">
      <alignment vertical="center" wrapText="1"/>
    </xf>
    <xf numFmtId="0" fontId="23" fillId="0" borderId="31" xfId="43" applyFont="1" applyBorder="1" applyAlignment="1">
      <alignment horizontal="left" vertical="center" wrapText="1"/>
    </xf>
    <xf numFmtId="0" fontId="23" fillId="0" borderId="32" xfId="43" applyFont="1" applyBorder="1" applyAlignment="1">
      <alignment horizontal="left" vertical="center" wrapText="1"/>
    </xf>
    <xf numFmtId="0" fontId="23" fillId="0" borderId="33" xfId="43" applyFont="1" applyBorder="1" applyAlignment="1">
      <alignment horizontal="left" vertical="center" wrapText="1"/>
    </xf>
    <xf numFmtId="0" fontId="23" fillId="0" borderId="34" xfId="43" applyFont="1" applyBorder="1" applyAlignment="1">
      <alignment horizontal="left" vertical="center" wrapText="1"/>
    </xf>
    <xf numFmtId="0" fontId="23" fillId="0" borderId="25" xfId="43" applyFont="1" applyBorder="1" applyAlignment="1">
      <alignment horizontal="center" vertical="center"/>
    </xf>
    <xf numFmtId="0" fontId="23" fillId="0" borderId="24" xfId="43" applyFont="1" applyBorder="1" applyAlignment="1">
      <alignment horizontal="center" vertical="center"/>
    </xf>
    <xf numFmtId="0" fontId="23" fillId="0" borderId="23" xfId="43" applyFont="1" applyBorder="1" applyAlignment="1">
      <alignment horizontal="center" vertical="center"/>
    </xf>
    <xf numFmtId="0" fontId="23" fillId="0" borderId="10" xfId="43" applyFont="1" applyBorder="1" applyAlignment="1">
      <alignment horizontal="center" vertical="center"/>
    </xf>
    <xf numFmtId="0" fontId="23" fillId="0" borderId="21" xfId="43" applyFont="1" applyBorder="1" applyAlignment="1">
      <alignment horizontal="center" vertical="center"/>
    </xf>
    <xf numFmtId="0" fontId="23" fillId="0" borderId="30" xfId="43" applyFont="1" applyBorder="1" applyAlignment="1">
      <alignment horizontal="center" vertical="center"/>
    </xf>
    <xf numFmtId="0" fontId="23" fillId="0" borderId="12" xfId="43" applyFont="1" applyBorder="1" applyAlignment="1">
      <alignment horizontal="left" vertical="center" wrapText="1"/>
    </xf>
    <xf numFmtId="0" fontId="23" fillId="0" borderId="27" xfId="43" applyFont="1" applyBorder="1" applyAlignment="1">
      <alignment horizontal="left" vertical="center" wrapText="1"/>
    </xf>
    <xf numFmtId="0" fontId="23" fillId="0" borderId="28" xfId="43" applyFont="1" applyBorder="1" applyAlignment="1">
      <alignment horizontal="left" vertical="center" wrapText="1"/>
    </xf>
    <xf numFmtId="20" fontId="23" fillId="0" borderId="12" xfId="44" applyNumberFormat="1" applyFont="1" applyBorder="1" applyAlignment="1">
      <alignment horizontal="left" vertical="center" wrapText="1"/>
    </xf>
    <xf numFmtId="20" fontId="23" fillId="0" borderId="27" xfId="44" applyNumberFormat="1" applyFont="1" applyBorder="1" applyAlignment="1">
      <alignment horizontal="left" vertical="center" wrapText="1"/>
    </xf>
    <xf numFmtId="20" fontId="23" fillId="0" borderId="28" xfId="44" applyNumberFormat="1" applyFont="1" applyBorder="1" applyAlignment="1">
      <alignment horizontal="left" vertical="center" wrapText="1"/>
    </xf>
    <xf numFmtId="0" fontId="23" fillId="0" borderId="12" xfId="43" applyFont="1" applyBorder="1" applyAlignment="1">
      <alignment horizontal="center" vertical="center"/>
    </xf>
    <xf numFmtId="0" fontId="23" fillId="0" borderId="27" xfId="43" applyFont="1" applyBorder="1" applyAlignment="1">
      <alignment horizontal="center" vertical="center"/>
    </xf>
    <xf numFmtId="0" fontId="27" fillId="0" borderId="27" xfId="44" applyFont="1" applyBorder="1" applyAlignment="1">
      <alignment horizontal="center" vertical="center" wrapText="1"/>
    </xf>
    <xf numFmtId="0" fontId="23" fillId="0" borderId="26" xfId="44" applyFont="1" applyBorder="1" applyAlignment="1">
      <alignment horizontal="center" vertical="center" wrapText="1"/>
    </xf>
    <xf numFmtId="0" fontId="23" fillId="0" borderId="36" xfId="44" applyFont="1" applyBorder="1" applyAlignment="1">
      <alignment horizontal="center" vertical="center" wrapText="1"/>
    </xf>
    <xf numFmtId="176" fontId="23" fillId="0" borderId="26" xfId="33" applyNumberFormat="1" applyFont="1" applyFill="1" applyBorder="1" applyAlignment="1" applyProtection="1">
      <alignment horizontal="right" vertical="center" wrapText="1"/>
    </xf>
    <xf numFmtId="176" fontId="23" fillId="0" borderId="35" xfId="33" applyNumberFormat="1" applyFont="1" applyFill="1" applyBorder="1" applyAlignment="1" applyProtection="1">
      <alignment horizontal="right" vertical="center" wrapText="1"/>
    </xf>
    <xf numFmtId="176" fontId="23" fillId="0" borderId="36" xfId="33" applyNumberFormat="1" applyFont="1" applyFill="1" applyBorder="1" applyAlignment="1" applyProtection="1">
      <alignment horizontal="right"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15" xfId="0" applyFont="1" applyBorder="1" applyAlignment="1">
      <alignment horizontal="left" vertical="center" wrapText="1"/>
    </xf>
    <xf numFmtId="0" fontId="22" fillId="0" borderId="0" xfId="0" applyFont="1" applyAlignment="1">
      <alignment horizontal="left" vertical="center"/>
    </xf>
    <xf numFmtId="0" fontId="22" fillId="0" borderId="16" xfId="0" applyFont="1" applyBorder="1" applyAlignment="1">
      <alignment horizontal="left" vertical="center" wrapText="1"/>
    </xf>
    <xf numFmtId="0" fontId="22" fillId="0" borderId="54" xfId="0" applyFont="1" applyBorder="1" applyAlignment="1">
      <alignment horizontal="left" vertical="center" wrapText="1"/>
    </xf>
    <xf numFmtId="0" fontId="22" fillId="0" borderId="16" xfId="0" applyFont="1" applyBorder="1" applyAlignment="1">
      <alignment horizontal="center" vertical="center" wrapText="1"/>
    </xf>
    <xf numFmtId="0" fontId="22" fillId="0" borderId="54"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21" xfId="0" applyFont="1" applyBorder="1" applyAlignment="1">
      <alignment horizontal="left" vertical="center" wrapText="1"/>
    </xf>
    <xf numFmtId="0" fontId="25" fillId="0" borderId="0" xfId="0" applyFont="1" applyAlignment="1">
      <alignment horizontal="center" vertical="top" wrapText="1"/>
    </xf>
    <xf numFmtId="0" fontId="22" fillId="0" borderId="42" xfId="0" applyFont="1" applyBorder="1" applyAlignment="1">
      <alignment horizontal="right" vertical="top" wrapText="1"/>
    </xf>
    <xf numFmtId="0" fontId="22" fillId="0" borderId="4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0" xfId="0" applyFont="1" applyAlignment="1">
      <alignment horizontal="center" vertical="center" wrapText="1"/>
    </xf>
    <xf numFmtId="0" fontId="22" fillId="0" borderId="2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46" xfId="0" applyFont="1" applyBorder="1" applyAlignment="1">
      <alignment horizontal="center" vertical="center" textRotation="255" wrapText="1"/>
    </xf>
    <xf numFmtId="0" fontId="22" fillId="0" borderId="35" xfId="0" applyFont="1" applyBorder="1" applyAlignment="1">
      <alignment horizontal="center" vertical="center" textRotation="255" wrapText="1"/>
    </xf>
    <xf numFmtId="0" fontId="22" fillId="0" borderId="36" xfId="0" applyFont="1" applyBorder="1" applyAlignment="1">
      <alignment horizontal="center" vertical="center" textRotation="255" wrapText="1"/>
    </xf>
    <xf numFmtId="0" fontId="22" fillId="0" borderId="47"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8" xfId="0" applyFont="1" applyBorder="1" applyAlignment="1">
      <alignment horizontal="center" vertical="center" textRotation="255" wrapText="1"/>
    </xf>
    <xf numFmtId="0" fontId="22" fillId="0" borderId="49" xfId="0" applyFont="1" applyBorder="1" applyAlignment="1">
      <alignment horizontal="center" vertical="center" textRotation="255" wrapText="1"/>
    </xf>
    <xf numFmtId="0" fontId="22" fillId="0" borderId="13" xfId="0" applyFont="1" applyBorder="1" applyAlignment="1">
      <alignment horizontal="center" vertical="center" textRotation="255" wrapText="1"/>
    </xf>
    <xf numFmtId="0" fontId="22" fillId="0" borderId="12" xfId="0" applyFont="1" applyBorder="1" applyAlignment="1">
      <alignment horizontal="left" vertical="center" wrapText="1"/>
    </xf>
    <xf numFmtId="0" fontId="22" fillId="0" borderId="28" xfId="0" applyFont="1" applyBorder="1" applyAlignment="1">
      <alignment horizontal="left" vertical="center" wrapText="1"/>
    </xf>
    <xf numFmtId="0" fontId="22" fillId="0" borderId="37"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40" xfId="0" applyFont="1" applyBorder="1" applyAlignment="1">
      <alignment horizontal="center" vertical="center" wrapText="1"/>
    </xf>
    <xf numFmtId="0" fontId="27" fillId="0" borderId="12" xfId="0" applyFont="1" applyBorder="1" applyAlignment="1">
      <alignment horizontal="left" vertical="center" wrapText="1"/>
    </xf>
    <xf numFmtId="0" fontId="27" fillId="0" borderId="28" xfId="0" applyFont="1" applyBorder="1" applyAlignment="1">
      <alignment horizontal="left" vertical="center" wrapText="1"/>
    </xf>
    <xf numFmtId="0" fontId="26" fillId="0" borderId="12" xfId="0" applyFont="1" applyBorder="1" applyAlignment="1">
      <alignment horizontal="left" vertical="center" wrapText="1"/>
    </xf>
    <xf numFmtId="0" fontId="26" fillId="0" borderId="28" xfId="0" applyFont="1" applyBorder="1" applyAlignment="1">
      <alignment horizontal="left" vertical="center" wrapText="1"/>
    </xf>
    <xf numFmtId="0" fontId="23" fillId="25" borderId="12" xfId="0" applyFont="1" applyFill="1" applyBorder="1" applyAlignment="1">
      <alignment horizontal="left" vertical="center" wrapText="1"/>
    </xf>
    <xf numFmtId="0" fontId="23" fillId="25" borderId="28" xfId="0" applyFont="1" applyFill="1" applyBorder="1" applyAlignment="1">
      <alignment horizontal="left" vertical="center" wrapText="1"/>
    </xf>
    <xf numFmtId="0" fontId="30" fillId="0" borderId="18" xfId="45" applyFont="1" applyBorder="1" applyAlignment="1">
      <alignment horizontal="center" vertical="center"/>
    </xf>
    <xf numFmtId="0" fontId="25" fillId="0" borderId="0" xfId="45" applyFont="1" applyAlignment="1">
      <alignment horizontal="center" vertical="center"/>
    </xf>
    <xf numFmtId="0" fontId="31" fillId="0" borderId="18" xfId="45" applyFont="1" applyBorder="1" applyAlignment="1">
      <alignment horizontal="center" vertical="center"/>
    </xf>
    <xf numFmtId="0" fontId="30" fillId="0" borderId="55" xfId="45" applyFont="1" applyBorder="1" applyAlignment="1">
      <alignment horizontal="center" vertical="center"/>
    </xf>
    <xf numFmtId="0" fontId="25" fillId="0" borderId="0" xfId="0" applyFont="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修正　form_28" xfId="44" xr:uid="{00000000-0005-0000-0000-00002C000000}"/>
    <cellStyle name="標準_投与期間ポイント数"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0</xdr:colOff>
      <xdr:row>8</xdr:row>
      <xdr:rowOff>0</xdr:rowOff>
    </xdr:from>
    <xdr:to>
      <xdr:col>11</xdr:col>
      <xdr:colOff>0</xdr:colOff>
      <xdr:row>8</xdr:row>
      <xdr:rowOff>0</xdr:rowOff>
    </xdr:to>
    <xdr:sp macro="" textlink="">
      <xdr:nvSpPr>
        <xdr:cNvPr id="4259" name="Line 1">
          <a:extLst>
            <a:ext uri="{FF2B5EF4-FFF2-40B4-BE49-F238E27FC236}">
              <a16:creationId xmlns:a16="http://schemas.microsoft.com/office/drawing/2014/main" id="{00000000-0008-0000-0100-0000A3100000}"/>
            </a:ext>
          </a:extLst>
        </xdr:cNvPr>
        <xdr:cNvSpPr>
          <a:spLocks noChangeShapeType="1"/>
        </xdr:cNvSpPr>
      </xdr:nvSpPr>
      <xdr:spPr bwMode="auto">
        <a:xfrm>
          <a:off x="7458075" y="131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60" name="Line 3">
          <a:extLst>
            <a:ext uri="{FF2B5EF4-FFF2-40B4-BE49-F238E27FC236}">
              <a16:creationId xmlns:a16="http://schemas.microsoft.com/office/drawing/2014/main" id="{00000000-0008-0000-0100-0000A4100000}"/>
            </a:ext>
          </a:extLst>
        </xdr:cNvPr>
        <xdr:cNvSpPr>
          <a:spLocks noChangeShapeType="1"/>
        </xdr:cNvSpPr>
      </xdr:nvSpPr>
      <xdr:spPr bwMode="auto">
        <a:xfrm>
          <a:off x="7458075" y="131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99060</xdr:rowOff>
        </xdr:from>
        <xdr:to>
          <xdr:col>9</xdr:col>
          <xdr:colOff>1059180</xdr:colOff>
          <xdr:row>5</xdr:row>
          <xdr:rowOff>114300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xdr:row>
      <xdr:rowOff>0</xdr:rowOff>
    </xdr:from>
    <xdr:to>
      <xdr:col>11</xdr:col>
      <xdr:colOff>0</xdr:colOff>
      <xdr:row>8</xdr:row>
      <xdr:rowOff>0</xdr:rowOff>
    </xdr:to>
    <xdr:sp macro="" textlink="">
      <xdr:nvSpPr>
        <xdr:cNvPr id="6240" name="Line 1">
          <a:extLst>
            <a:ext uri="{FF2B5EF4-FFF2-40B4-BE49-F238E27FC236}">
              <a16:creationId xmlns:a16="http://schemas.microsoft.com/office/drawing/2014/main" id="{00000000-0008-0000-0200-000060180000}"/>
            </a:ext>
          </a:extLst>
        </xdr:cNvPr>
        <xdr:cNvSpPr>
          <a:spLocks noChangeShapeType="1"/>
        </xdr:cNvSpPr>
      </xdr:nvSpPr>
      <xdr:spPr bwMode="auto">
        <a:xfrm>
          <a:off x="7458075" y="150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241" name="Line 3">
          <a:extLst>
            <a:ext uri="{FF2B5EF4-FFF2-40B4-BE49-F238E27FC236}">
              <a16:creationId xmlns:a16="http://schemas.microsoft.com/office/drawing/2014/main" id="{00000000-0008-0000-0200-000061180000}"/>
            </a:ext>
          </a:extLst>
        </xdr:cNvPr>
        <xdr:cNvSpPr>
          <a:spLocks noChangeShapeType="1"/>
        </xdr:cNvSpPr>
      </xdr:nvSpPr>
      <xdr:spPr bwMode="auto">
        <a:xfrm>
          <a:off x="7458075" y="150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99060</xdr:rowOff>
        </xdr:from>
        <xdr:to>
          <xdr:col>10</xdr:col>
          <xdr:colOff>289560</xdr:colOff>
          <xdr:row>6</xdr:row>
          <xdr:rowOff>53340</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0"/>
  <sheetViews>
    <sheetView tabSelected="1" zoomScale="85" zoomScaleNormal="85" zoomScaleSheetLayoutView="100" workbookViewId="0">
      <selection activeCell="L60" sqref="L60:L62"/>
    </sheetView>
  </sheetViews>
  <sheetFormatPr defaultColWidth="9" defaultRowHeight="13.2"/>
  <cols>
    <col min="1" max="1" width="3.6640625" style="30" customWidth="1"/>
    <col min="2" max="2" width="14.6640625" style="30" customWidth="1"/>
    <col min="3" max="5" width="12.6640625" style="30" customWidth="1"/>
    <col min="6" max="6" width="5.88671875" style="30" customWidth="1"/>
    <col min="7" max="7" width="7.77734375" style="30" customWidth="1"/>
    <col min="8" max="10" width="11.6640625" style="30" customWidth="1"/>
    <col min="11" max="11" width="0.88671875" style="30" customWidth="1"/>
    <col min="12" max="12" width="10.109375" style="30" customWidth="1"/>
    <col min="13" max="16384" width="9" style="30"/>
  </cols>
  <sheetData>
    <row r="1" spans="1:12" ht="6.6" customHeight="1">
      <c r="H1" s="92" t="s">
        <v>226</v>
      </c>
      <c r="I1" s="93"/>
      <c r="J1" s="93"/>
      <c r="K1" s="93"/>
      <c r="L1" s="93"/>
    </row>
    <row r="2" spans="1:12" ht="6.6" customHeight="1">
      <c r="A2" s="49"/>
      <c r="B2" s="49"/>
      <c r="G2" s="32"/>
      <c r="H2" s="92"/>
      <c r="I2" s="93"/>
      <c r="J2" s="93"/>
      <c r="K2" s="93"/>
      <c r="L2" s="93"/>
    </row>
    <row r="3" spans="1:12" ht="6.6" customHeight="1">
      <c r="A3" s="50"/>
      <c r="B3" s="50"/>
      <c r="C3" s="50"/>
      <c r="D3" s="51"/>
      <c r="E3" s="51"/>
      <c r="H3" s="92" t="s">
        <v>227</v>
      </c>
      <c r="I3" s="94" t="s">
        <v>228</v>
      </c>
      <c r="J3" s="94"/>
      <c r="K3" s="94"/>
      <c r="L3" s="94"/>
    </row>
    <row r="4" spans="1:12" ht="6.6" customHeight="1">
      <c r="A4" s="31"/>
      <c r="B4" s="31"/>
      <c r="C4" s="31"/>
      <c r="D4" s="31"/>
      <c r="E4" s="31"/>
      <c r="H4" s="92"/>
      <c r="I4" s="94"/>
      <c r="J4" s="94"/>
      <c r="K4" s="94"/>
      <c r="L4" s="94"/>
    </row>
    <row r="5" spans="1:12" ht="6.6" customHeight="1">
      <c r="A5" s="52"/>
      <c r="B5" s="52"/>
      <c r="C5" s="52"/>
      <c r="D5" s="52"/>
      <c r="E5" s="52"/>
      <c r="F5" s="52"/>
      <c r="G5" s="52"/>
      <c r="H5" s="92"/>
      <c r="I5" s="94" t="s">
        <v>229</v>
      </c>
      <c r="J5" s="94"/>
      <c r="K5" s="94"/>
      <c r="L5" s="94"/>
    </row>
    <row r="6" spans="1:12" ht="6.6" customHeight="1">
      <c r="H6" s="92"/>
      <c r="I6" s="94"/>
      <c r="J6" s="94"/>
      <c r="K6" s="94"/>
      <c r="L6" s="94"/>
    </row>
    <row r="7" spans="1:12" ht="15" customHeight="1">
      <c r="A7" s="152" t="s">
        <v>139</v>
      </c>
      <c r="B7" s="152"/>
      <c r="C7" s="152"/>
      <c r="D7" s="152"/>
      <c r="E7" s="152"/>
      <c r="F7" s="152"/>
      <c r="G7" s="152"/>
      <c r="H7" s="152"/>
      <c r="I7" s="152"/>
      <c r="J7" s="152"/>
      <c r="K7" s="152"/>
      <c r="L7" s="152"/>
    </row>
    <row r="8" spans="1:12" ht="15" customHeight="1">
      <c r="A8" s="152"/>
      <c r="B8" s="152"/>
      <c r="C8" s="152"/>
      <c r="D8" s="152"/>
      <c r="E8" s="152"/>
      <c r="F8" s="152"/>
      <c r="G8" s="152"/>
      <c r="H8" s="152"/>
      <c r="I8" s="152"/>
      <c r="J8" s="152"/>
      <c r="K8" s="152"/>
      <c r="L8" s="152"/>
    </row>
    <row r="9" spans="1:12" ht="15" customHeight="1">
      <c r="A9" s="240" t="s">
        <v>110</v>
      </c>
      <c r="B9" s="241"/>
      <c r="C9" s="246" t="s">
        <v>184</v>
      </c>
      <c r="D9" s="180"/>
      <c r="E9" s="181"/>
      <c r="F9" s="53"/>
      <c r="G9" s="272" t="s">
        <v>187</v>
      </c>
      <c r="H9" s="273"/>
      <c r="I9" s="273"/>
      <c r="J9" s="273"/>
      <c r="K9" s="273"/>
      <c r="L9" s="54" t="s">
        <v>185</v>
      </c>
    </row>
    <row r="10" spans="1:12" ht="15" customHeight="1">
      <c r="A10" s="242"/>
      <c r="B10" s="243"/>
      <c r="C10" s="266" t="s">
        <v>166</v>
      </c>
      <c r="D10" s="267"/>
      <c r="E10" s="268"/>
      <c r="F10" s="90"/>
      <c r="G10" s="55" t="s">
        <v>108</v>
      </c>
      <c r="H10" s="56" t="s">
        <v>176</v>
      </c>
      <c r="I10" s="56"/>
      <c r="J10" s="56"/>
      <c r="K10" s="56"/>
      <c r="L10" s="57" t="s">
        <v>186</v>
      </c>
    </row>
    <row r="11" spans="1:12" ht="30" customHeight="1">
      <c r="A11" s="242"/>
      <c r="B11" s="243"/>
      <c r="C11" s="269" t="s">
        <v>151</v>
      </c>
      <c r="D11" s="270"/>
      <c r="E11" s="271"/>
      <c r="F11" s="48"/>
      <c r="G11" s="58" t="s">
        <v>188</v>
      </c>
      <c r="H11" s="274" t="s">
        <v>193</v>
      </c>
      <c r="I11" s="274"/>
      <c r="J11" s="274"/>
      <c r="K11" s="59"/>
      <c r="L11" s="60" t="s">
        <v>194</v>
      </c>
    </row>
    <row r="12" spans="1:12" ht="15" customHeight="1">
      <c r="A12" s="242"/>
      <c r="B12" s="243"/>
      <c r="C12" s="247" t="s">
        <v>221</v>
      </c>
      <c r="D12" s="248"/>
      <c r="E12" s="249"/>
      <c r="F12" s="90"/>
      <c r="G12" s="61" t="s">
        <v>107</v>
      </c>
      <c r="H12" s="35"/>
      <c r="I12" s="35"/>
      <c r="L12" s="57"/>
    </row>
    <row r="13" spans="1:12" ht="15" customHeight="1">
      <c r="A13" s="242"/>
      <c r="B13" s="243"/>
      <c r="C13" s="247" t="s">
        <v>189</v>
      </c>
      <c r="D13" s="248"/>
      <c r="E13" s="249"/>
      <c r="F13" s="90"/>
      <c r="G13" s="62" t="s">
        <v>222</v>
      </c>
      <c r="H13" s="63"/>
      <c r="I13" s="63"/>
      <c r="J13" s="64"/>
      <c r="K13" s="64"/>
      <c r="L13" s="57" t="s">
        <v>195</v>
      </c>
    </row>
    <row r="14" spans="1:12" ht="15" customHeight="1">
      <c r="A14" s="242"/>
      <c r="B14" s="243"/>
      <c r="C14" s="250" t="s">
        <v>190</v>
      </c>
      <c r="D14" s="251"/>
      <c r="E14" s="252"/>
      <c r="F14" s="90"/>
      <c r="G14" s="65" t="s">
        <v>223</v>
      </c>
      <c r="H14" s="66"/>
      <c r="I14" s="66"/>
      <c r="J14" s="66"/>
      <c r="K14" s="66"/>
      <c r="L14" s="57" t="s">
        <v>196</v>
      </c>
    </row>
    <row r="15" spans="1:12" ht="15" customHeight="1">
      <c r="A15" s="242"/>
      <c r="B15" s="243"/>
      <c r="C15" s="253" t="s">
        <v>191</v>
      </c>
      <c r="D15" s="254"/>
      <c r="E15" s="255"/>
      <c r="F15" s="91"/>
      <c r="G15" s="67" t="s">
        <v>224</v>
      </c>
      <c r="H15" s="68"/>
      <c r="I15" s="68"/>
      <c r="J15" s="66"/>
      <c r="K15" s="66"/>
      <c r="L15" s="57" t="s">
        <v>195</v>
      </c>
    </row>
    <row r="16" spans="1:12" ht="15" customHeight="1">
      <c r="A16" s="242"/>
      <c r="B16" s="243"/>
      <c r="C16" s="253" t="s">
        <v>192</v>
      </c>
      <c r="D16" s="254"/>
      <c r="E16" s="255"/>
      <c r="F16" s="48"/>
      <c r="G16" s="67" t="s">
        <v>149</v>
      </c>
      <c r="H16" s="68"/>
      <c r="I16" s="69"/>
      <c r="J16" s="34"/>
      <c r="K16" s="34"/>
      <c r="L16" s="70" t="s">
        <v>197</v>
      </c>
    </row>
    <row r="17" spans="1:12" ht="15" customHeight="1">
      <c r="A17" s="242"/>
      <c r="B17" s="243"/>
      <c r="C17" s="269" t="s">
        <v>181</v>
      </c>
      <c r="D17" s="270"/>
      <c r="E17" s="271"/>
      <c r="F17" s="48"/>
      <c r="G17" s="71" t="s">
        <v>106</v>
      </c>
      <c r="H17" s="72"/>
      <c r="I17" s="72"/>
      <c r="J17" s="72"/>
      <c r="K17" s="72"/>
      <c r="L17" s="73" t="s">
        <v>198</v>
      </c>
    </row>
    <row r="18" spans="1:12" ht="15" customHeight="1">
      <c r="A18" s="242"/>
      <c r="B18" s="243"/>
      <c r="C18" s="269" t="s">
        <v>182</v>
      </c>
      <c r="D18" s="270"/>
      <c r="E18" s="271"/>
      <c r="F18" s="48"/>
      <c r="G18" s="71" t="s">
        <v>183</v>
      </c>
      <c r="H18" s="72"/>
      <c r="I18" s="72"/>
      <c r="J18" s="72"/>
      <c r="K18" s="72"/>
      <c r="L18" s="73" t="s">
        <v>198</v>
      </c>
    </row>
    <row r="19" spans="1:12" ht="16.5" customHeight="1">
      <c r="A19" s="244"/>
      <c r="B19" s="245"/>
      <c r="C19" s="247" t="s">
        <v>109</v>
      </c>
      <c r="D19" s="248"/>
      <c r="E19" s="249"/>
      <c r="F19" s="90"/>
      <c r="G19" s="74" t="s">
        <v>108</v>
      </c>
      <c r="H19" s="66"/>
      <c r="I19" s="66"/>
      <c r="J19" s="64"/>
      <c r="K19" s="64"/>
      <c r="L19" s="57" t="s">
        <v>199</v>
      </c>
    </row>
    <row r="20" spans="1:12" ht="10.5" customHeight="1">
      <c r="A20" s="75"/>
      <c r="B20" s="75"/>
      <c r="C20" s="76"/>
      <c r="D20" s="76"/>
      <c r="E20" s="76"/>
      <c r="F20" s="76"/>
      <c r="G20" s="76"/>
      <c r="H20" s="76"/>
      <c r="I20" s="76"/>
    </row>
    <row r="21" spans="1:12" ht="20.25" customHeight="1">
      <c r="A21" s="256" t="s">
        <v>105</v>
      </c>
      <c r="B21" s="257"/>
      <c r="C21" s="260" t="s">
        <v>104</v>
      </c>
      <c r="D21" s="261"/>
      <c r="E21" s="261"/>
      <c r="F21" s="261"/>
      <c r="G21" s="262"/>
      <c r="H21" s="180" t="s">
        <v>103</v>
      </c>
      <c r="I21" s="180"/>
      <c r="J21" s="181"/>
      <c r="K21" s="77"/>
      <c r="L21" s="275" t="s">
        <v>138</v>
      </c>
    </row>
    <row r="22" spans="1:12" ht="30" customHeight="1">
      <c r="A22" s="258"/>
      <c r="B22" s="259"/>
      <c r="C22" s="263"/>
      <c r="D22" s="264"/>
      <c r="E22" s="264"/>
      <c r="F22" s="264"/>
      <c r="G22" s="265"/>
      <c r="H22" s="78" t="s">
        <v>102</v>
      </c>
      <c r="I22" s="79" t="s">
        <v>154</v>
      </c>
      <c r="J22" s="80" t="s">
        <v>101</v>
      </c>
      <c r="K22" s="77"/>
      <c r="L22" s="276"/>
    </row>
    <row r="23" spans="1:12" ht="13.05" customHeight="1">
      <c r="A23" s="115" t="s">
        <v>177</v>
      </c>
      <c r="B23" s="116"/>
      <c r="C23" s="119" t="s">
        <v>178</v>
      </c>
      <c r="D23" s="120"/>
      <c r="E23" s="120"/>
      <c r="F23" s="120"/>
      <c r="G23" s="121"/>
      <c r="H23" s="125">
        <f>F10*220000</f>
        <v>0</v>
      </c>
      <c r="I23" s="112"/>
      <c r="J23" s="112"/>
      <c r="K23" s="81"/>
      <c r="L23" s="112"/>
    </row>
    <row r="24" spans="1:12" ht="13.05" customHeight="1">
      <c r="A24" s="117"/>
      <c r="B24" s="118"/>
      <c r="C24" s="122" t="s">
        <v>179</v>
      </c>
      <c r="D24" s="123"/>
      <c r="E24" s="123"/>
      <c r="F24" s="123"/>
      <c r="G24" s="124"/>
      <c r="H24" s="126"/>
      <c r="I24" s="114"/>
      <c r="J24" s="114"/>
      <c r="K24" s="81"/>
      <c r="L24" s="114"/>
    </row>
    <row r="25" spans="1:12" ht="13.05" customHeight="1">
      <c r="A25" s="190" t="s">
        <v>167</v>
      </c>
      <c r="B25" s="194"/>
      <c r="C25" s="193" t="s">
        <v>100</v>
      </c>
      <c r="D25" s="194"/>
      <c r="E25" s="194"/>
      <c r="F25" s="194"/>
      <c r="G25" s="195"/>
      <c r="H25" s="277">
        <f>IF(F11&gt;=11,"255000",IF(F11&gt;=6,"204000",IF(F11=0,"0","153000"))*1)*1</f>
        <v>0</v>
      </c>
      <c r="I25" s="112"/>
      <c r="J25" s="112"/>
      <c r="K25" s="77"/>
      <c r="L25" s="112"/>
    </row>
    <row r="26" spans="1:12" ht="13.05" customHeight="1">
      <c r="A26" s="192"/>
      <c r="B26" s="230"/>
      <c r="C26" s="206" t="s">
        <v>158</v>
      </c>
      <c r="D26" s="230"/>
      <c r="E26" s="230"/>
      <c r="F26" s="230"/>
      <c r="G26" s="207"/>
      <c r="H26" s="278"/>
      <c r="I26" s="113"/>
      <c r="J26" s="113"/>
      <c r="K26" s="77"/>
      <c r="L26" s="113"/>
    </row>
    <row r="27" spans="1:12" ht="13.05" customHeight="1">
      <c r="A27" s="192"/>
      <c r="B27" s="230"/>
      <c r="C27" s="85" t="s">
        <v>152</v>
      </c>
      <c r="D27" s="69"/>
      <c r="E27" s="69"/>
      <c r="F27" s="69"/>
      <c r="G27" s="86"/>
      <c r="H27" s="278"/>
      <c r="I27" s="113"/>
      <c r="J27" s="113"/>
      <c r="K27" s="77"/>
      <c r="L27" s="113"/>
    </row>
    <row r="28" spans="1:12" ht="13.05" customHeight="1">
      <c r="A28" s="192"/>
      <c r="B28" s="230"/>
      <c r="C28" s="85" t="s">
        <v>159</v>
      </c>
      <c r="D28" s="69"/>
      <c r="E28" s="69"/>
      <c r="F28" s="69"/>
      <c r="G28" s="86"/>
      <c r="H28" s="278"/>
      <c r="I28" s="113"/>
      <c r="J28" s="113"/>
      <c r="K28" s="77"/>
      <c r="L28" s="113"/>
    </row>
    <row r="29" spans="1:12" ht="13.05" customHeight="1">
      <c r="A29" s="192"/>
      <c r="B29" s="230"/>
      <c r="C29" s="85" t="s">
        <v>160</v>
      </c>
      <c r="D29" s="69"/>
      <c r="E29" s="69"/>
      <c r="F29" s="69"/>
      <c r="G29" s="86"/>
      <c r="H29" s="279"/>
      <c r="I29" s="114"/>
      <c r="J29" s="114"/>
      <c r="K29" s="77"/>
      <c r="L29" s="114"/>
    </row>
    <row r="30" spans="1:12" ht="13.05" customHeight="1">
      <c r="A30" s="206"/>
      <c r="B30" s="230"/>
      <c r="C30" s="237" t="s">
        <v>153</v>
      </c>
      <c r="D30" s="238"/>
      <c r="E30" s="238"/>
      <c r="F30" s="238"/>
      <c r="G30" s="239"/>
      <c r="H30" s="112"/>
      <c r="I30" s="223">
        <f>IF(F11=0,0,51000)</f>
        <v>0</v>
      </c>
      <c r="J30" s="112"/>
      <c r="K30" s="77"/>
      <c r="L30" s="112"/>
    </row>
    <row r="31" spans="1:12" ht="13.05" customHeight="1">
      <c r="A31" s="206"/>
      <c r="B31" s="230"/>
      <c r="C31" s="234" t="s">
        <v>161</v>
      </c>
      <c r="D31" s="235"/>
      <c r="E31" s="235"/>
      <c r="F31" s="235"/>
      <c r="G31" s="236"/>
      <c r="H31" s="114"/>
      <c r="I31" s="224"/>
      <c r="J31" s="114"/>
      <c r="K31" s="77"/>
      <c r="L31" s="114"/>
    </row>
    <row r="32" spans="1:12" ht="13.05" customHeight="1">
      <c r="A32" s="190" t="s">
        <v>168</v>
      </c>
      <c r="B32" s="194"/>
      <c r="C32" s="83" t="s">
        <v>99</v>
      </c>
      <c r="D32" s="82"/>
      <c r="E32" s="82"/>
      <c r="F32" s="82"/>
      <c r="G32" s="84"/>
      <c r="H32" s="182">
        <f>IF(F10=0,0,51000)</f>
        <v>0</v>
      </c>
      <c r="I32" s="112"/>
      <c r="J32" s="112"/>
      <c r="K32" s="77"/>
      <c r="L32" s="112"/>
    </row>
    <row r="33" spans="1:12" ht="13.05" customHeight="1">
      <c r="A33" s="206"/>
      <c r="B33" s="230"/>
      <c r="C33" s="206" t="s">
        <v>162</v>
      </c>
      <c r="D33" s="230"/>
      <c r="E33" s="230"/>
      <c r="F33" s="230"/>
      <c r="G33" s="207"/>
      <c r="H33" s="183"/>
      <c r="I33" s="113"/>
      <c r="J33" s="113"/>
      <c r="K33" s="77"/>
      <c r="L33" s="113"/>
    </row>
    <row r="34" spans="1:12" ht="12.75" customHeight="1">
      <c r="A34" s="206"/>
      <c r="B34" s="230"/>
      <c r="C34" s="203"/>
      <c r="D34" s="204"/>
      <c r="E34" s="204"/>
      <c r="F34" s="204"/>
      <c r="G34" s="205"/>
      <c r="H34" s="184"/>
      <c r="I34" s="114"/>
      <c r="J34" s="114"/>
      <c r="K34" s="77"/>
      <c r="L34" s="114"/>
    </row>
    <row r="35" spans="1:12" ht="13.05" customHeight="1">
      <c r="A35" s="190" t="s">
        <v>169</v>
      </c>
      <c r="B35" s="194"/>
      <c r="C35" s="193" t="s">
        <v>98</v>
      </c>
      <c r="D35" s="194"/>
      <c r="E35" s="194"/>
      <c r="F35" s="194"/>
      <c r="G35" s="195"/>
      <c r="H35" s="185">
        <v>0</v>
      </c>
      <c r="I35" s="112"/>
      <c r="J35" s="112"/>
      <c r="K35" s="77"/>
      <c r="L35" s="112"/>
    </row>
    <row r="36" spans="1:12" ht="13.05" customHeight="1">
      <c r="A36" s="206"/>
      <c r="B36" s="230"/>
      <c r="C36" s="231" t="s">
        <v>97</v>
      </c>
      <c r="D36" s="232"/>
      <c r="E36" s="232"/>
      <c r="F36" s="232"/>
      <c r="G36" s="233"/>
      <c r="H36" s="186"/>
      <c r="I36" s="113"/>
      <c r="J36" s="113"/>
      <c r="K36" s="77"/>
      <c r="L36" s="113"/>
    </row>
    <row r="37" spans="1:12" ht="13.05" customHeight="1">
      <c r="A37" s="206"/>
      <c r="B37" s="230"/>
      <c r="C37" s="213"/>
      <c r="D37" s="214"/>
      <c r="E37" s="214"/>
      <c r="F37" s="214"/>
      <c r="G37" s="215"/>
      <c r="H37" s="187"/>
      <c r="I37" s="114"/>
      <c r="J37" s="114"/>
      <c r="K37" s="77"/>
      <c r="L37" s="114"/>
    </row>
    <row r="38" spans="1:12" ht="13.05" customHeight="1">
      <c r="A38" s="190" t="s">
        <v>170</v>
      </c>
      <c r="B38" s="194"/>
      <c r="C38" s="193" t="s">
        <v>96</v>
      </c>
      <c r="D38" s="194"/>
      <c r="E38" s="194"/>
      <c r="F38" s="194"/>
      <c r="G38" s="195"/>
      <c r="H38" s="185">
        <v>0</v>
      </c>
      <c r="I38" s="112"/>
      <c r="J38" s="112"/>
      <c r="K38" s="77"/>
      <c r="L38" s="112"/>
    </row>
    <row r="39" spans="1:12" ht="13.05" customHeight="1">
      <c r="A39" s="206"/>
      <c r="B39" s="230"/>
      <c r="C39" s="231" t="s">
        <v>95</v>
      </c>
      <c r="D39" s="232"/>
      <c r="E39" s="232"/>
      <c r="F39" s="232"/>
      <c r="G39" s="233"/>
      <c r="H39" s="186"/>
      <c r="I39" s="113"/>
      <c r="J39" s="113"/>
      <c r="K39" s="77"/>
      <c r="L39" s="113"/>
    </row>
    <row r="40" spans="1:12" ht="13.05" customHeight="1">
      <c r="A40" s="206"/>
      <c r="B40" s="230"/>
      <c r="C40" s="213"/>
      <c r="D40" s="214"/>
      <c r="E40" s="214"/>
      <c r="F40" s="214"/>
      <c r="G40" s="215"/>
      <c r="H40" s="187"/>
      <c r="I40" s="114"/>
      <c r="J40" s="114"/>
      <c r="K40" s="77"/>
      <c r="L40" s="114"/>
    </row>
    <row r="41" spans="1:12" ht="13.05" customHeight="1">
      <c r="A41" s="190" t="s">
        <v>171</v>
      </c>
      <c r="B41" s="194"/>
      <c r="C41" s="193" t="s">
        <v>94</v>
      </c>
      <c r="D41" s="194"/>
      <c r="E41" s="194"/>
      <c r="F41" s="194"/>
      <c r="G41" s="195"/>
      <c r="H41" s="162">
        <f>IF(F10=0,0,102000)</f>
        <v>0</v>
      </c>
      <c r="I41" s="112"/>
      <c r="J41" s="196">
        <f>ROUNDUP(F13*8300,0)</f>
        <v>0</v>
      </c>
      <c r="K41" s="77"/>
      <c r="L41" s="156">
        <f>ROUNDUP(F15*3100,0)</f>
        <v>0</v>
      </c>
    </row>
    <row r="42" spans="1:12" ht="13.05" customHeight="1">
      <c r="A42" s="206"/>
      <c r="B42" s="230"/>
      <c r="C42" s="198" t="s">
        <v>163</v>
      </c>
      <c r="D42" s="199"/>
      <c r="E42" s="199"/>
      <c r="F42" s="199"/>
      <c r="G42" s="200"/>
      <c r="H42" s="163"/>
      <c r="I42" s="113"/>
      <c r="J42" s="197"/>
      <c r="K42" s="77"/>
      <c r="L42" s="156"/>
    </row>
    <row r="43" spans="1:12" ht="13.05" customHeight="1">
      <c r="A43" s="206"/>
      <c r="B43" s="230"/>
      <c r="C43" s="198" t="s">
        <v>212</v>
      </c>
      <c r="D43" s="199"/>
      <c r="E43" s="199"/>
      <c r="F43" s="199"/>
      <c r="G43" s="200"/>
      <c r="H43" s="201"/>
      <c r="I43" s="114"/>
      <c r="J43" s="197"/>
      <c r="K43" s="77"/>
      <c r="L43" s="156"/>
    </row>
    <row r="44" spans="1:12" ht="13.05" customHeight="1">
      <c r="A44" s="190" t="s">
        <v>172</v>
      </c>
      <c r="B44" s="191"/>
      <c r="C44" s="217" t="s">
        <v>93</v>
      </c>
      <c r="D44" s="218"/>
      <c r="E44" s="218"/>
      <c r="F44" s="218"/>
      <c r="G44" s="219"/>
      <c r="H44" s="223">
        <f>ROUNDUP(F14*7200,0)</f>
        <v>0</v>
      </c>
      <c r="I44" s="112"/>
      <c r="J44" s="112"/>
      <c r="K44" s="77"/>
      <c r="L44" s="112"/>
    </row>
    <row r="45" spans="1:12" ht="13.05" customHeight="1">
      <c r="A45" s="192"/>
      <c r="B45" s="154"/>
      <c r="C45" s="220" t="s">
        <v>213</v>
      </c>
      <c r="D45" s="221"/>
      <c r="E45" s="221"/>
      <c r="F45" s="221"/>
      <c r="G45" s="222"/>
      <c r="H45" s="224"/>
      <c r="I45" s="113"/>
      <c r="J45" s="113"/>
      <c r="K45" s="77"/>
      <c r="L45" s="113"/>
    </row>
    <row r="46" spans="1:12" ht="13.05" customHeight="1">
      <c r="A46" s="192"/>
      <c r="B46" s="154"/>
      <c r="C46" s="203"/>
      <c r="D46" s="204"/>
      <c r="E46" s="204"/>
      <c r="F46" s="204"/>
      <c r="G46" s="205"/>
      <c r="H46" s="225"/>
      <c r="I46" s="114"/>
      <c r="J46" s="114"/>
      <c r="K46" s="77"/>
      <c r="L46" s="114"/>
    </row>
    <row r="47" spans="1:12" ht="13.05" customHeight="1">
      <c r="A47" s="190" t="s">
        <v>173</v>
      </c>
      <c r="B47" s="191"/>
      <c r="C47" s="193" t="s">
        <v>92</v>
      </c>
      <c r="D47" s="194"/>
      <c r="E47" s="194"/>
      <c r="F47" s="194"/>
      <c r="G47" s="195"/>
      <c r="H47" s="162">
        <f>IF(F10=H560,0,102000)</f>
        <v>0</v>
      </c>
      <c r="I47" s="112"/>
      <c r="J47" s="196">
        <f>ROUNDUP(F13*8300,0)</f>
        <v>0</v>
      </c>
      <c r="K47" s="77"/>
      <c r="L47" s="156">
        <f>ROUNDUP(F15*3100,0)</f>
        <v>0</v>
      </c>
    </row>
    <row r="48" spans="1:12" ht="13.05" customHeight="1">
      <c r="A48" s="192"/>
      <c r="B48" s="154"/>
      <c r="C48" s="198" t="s">
        <v>163</v>
      </c>
      <c r="D48" s="199"/>
      <c r="E48" s="199"/>
      <c r="F48" s="199"/>
      <c r="G48" s="200"/>
      <c r="H48" s="163"/>
      <c r="I48" s="113"/>
      <c r="J48" s="197"/>
      <c r="K48" s="77"/>
      <c r="L48" s="156"/>
    </row>
    <row r="49" spans="1:12" ht="13.05" customHeight="1">
      <c r="A49" s="192"/>
      <c r="B49" s="154"/>
      <c r="C49" s="198" t="s">
        <v>212</v>
      </c>
      <c r="D49" s="199"/>
      <c r="E49" s="199"/>
      <c r="F49" s="199"/>
      <c r="G49" s="200"/>
      <c r="H49" s="201"/>
      <c r="I49" s="114"/>
      <c r="J49" s="197"/>
      <c r="K49" s="77"/>
      <c r="L49" s="156"/>
    </row>
    <row r="50" spans="1:12" ht="13.05" customHeight="1">
      <c r="A50" s="190" t="s">
        <v>174</v>
      </c>
      <c r="B50" s="191"/>
      <c r="C50" s="193" t="s">
        <v>91</v>
      </c>
      <c r="D50" s="194"/>
      <c r="E50" s="194"/>
      <c r="F50" s="194"/>
      <c r="G50" s="195"/>
      <c r="H50" s="162">
        <f>IF(F10=0,0,51000)</f>
        <v>0</v>
      </c>
      <c r="I50" s="112"/>
      <c r="J50" s="112"/>
      <c r="K50" s="77"/>
      <c r="L50" s="112"/>
    </row>
    <row r="51" spans="1:12" ht="13.05" customHeight="1">
      <c r="A51" s="192"/>
      <c r="B51" s="154"/>
      <c r="C51" s="158" t="s">
        <v>164</v>
      </c>
      <c r="D51" s="202"/>
      <c r="E51" s="202"/>
      <c r="F51" s="202"/>
      <c r="G51" s="159"/>
      <c r="H51" s="163"/>
      <c r="I51" s="113"/>
      <c r="J51" s="113"/>
      <c r="K51" s="77"/>
      <c r="L51" s="113"/>
    </row>
    <row r="52" spans="1:12" ht="13.05" customHeight="1">
      <c r="A52" s="192"/>
      <c r="B52" s="154"/>
      <c r="C52" s="203"/>
      <c r="D52" s="204"/>
      <c r="E52" s="204"/>
      <c r="F52" s="204"/>
      <c r="G52" s="205"/>
      <c r="H52" s="201"/>
      <c r="I52" s="114"/>
      <c r="J52" s="114"/>
      <c r="K52" s="77"/>
      <c r="L52" s="114"/>
    </row>
    <row r="53" spans="1:12" ht="13.05" customHeight="1">
      <c r="A53" s="115" t="s">
        <v>175</v>
      </c>
      <c r="B53" s="157"/>
      <c r="C53" s="119" t="s">
        <v>150</v>
      </c>
      <c r="D53" s="161"/>
      <c r="E53" s="161"/>
      <c r="F53" s="161"/>
      <c r="G53" s="157"/>
      <c r="H53" s="112"/>
      <c r="I53" s="112"/>
      <c r="J53" s="162">
        <f>ROUNDUP(F16*4600,0)</f>
        <v>0</v>
      </c>
      <c r="K53" s="77"/>
      <c r="L53" s="162">
        <f>IF(F16&lt;1,0,4600)</f>
        <v>0</v>
      </c>
    </row>
    <row r="54" spans="1:12" ht="13.05" customHeight="1">
      <c r="A54" s="158"/>
      <c r="B54" s="159"/>
      <c r="C54" s="164" t="s">
        <v>200</v>
      </c>
      <c r="D54" s="165"/>
      <c r="E54" s="165"/>
      <c r="F54" s="165"/>
      <c r="G54" s="166"/>
      <c r="H54" s="113"/>
      <c r="I54" s="113"/>
      <c r="J54" s="163"/>
      <c r="K54" s="77"/>
      <c r="L54" s="163"/>
    </row>
    <row r="55" spans="1:12" ht="13.05" customHeight="1">
      <c r="A55" s="122"/>
      <c r="B55" s="160"/>
      <c r="C55" s="167" t="s">
        <v>165</v>
      </c>
      <c r="D55" s="168"/>
      <c r="E55" s="168"/>
      <c r="F55" s="168"/>
      <c r="G55" s="169"/>
      <c r="H55" s="114"/>
      <c r="I55" s="114"/>
      <c r="J55" s="163"/>
      <c r="K55" s="77"/>
      <c r="L55" s="163"/>
    </row>
    <row r="56" spans="1:12" ht="13.05" customHeight="1">
      <c r="A56" s="115" t="s">
        <v>201</v>
      </c>
      <c r="B56" s="161"/>
      <c r="C56" s="119" t="s">
        <v>205</v>
      </c>
      <c r="D56" s="161"/>
      <c r="E56" s="161"/>
      <c r="F56" s="161"/>
      <c r="G56" s="157"/>
      <c r="H56" s="226">
        <f>IF(F17="有",100000,IF(F17="無",0,0))</f>
        <v>0</v>
      </c>
      <c r="I56" s="112"/>
      <c r="J56" s="229">
        <f>ROUNDUP(IF(F17="有", F18*1000,IF(F17="無",0,0)),0)</f>
        <v>0</v>
      </c>
      <c r="K56" s="77"/>
      <c r="L56" s="112"/>
    </row>
    <row r="57" spans="1:12" ht="13.05" customHeight="1">
      <c r="A57" s="158"/>
      <c r="B57" s="202"/>
      <c r="C57" s="164" t="s">
        <v>202</v>
      </c>
      <c r="D57" s="165"/>
      <c r="E57" s="165"/>
      <c r="F57" s="165"/>
      <c r="G57" s="166"/>
      <c r="H57" s="227"/>
      <c r="I57" s="113"/>
      <c r="J57" s="229"/>
      <c r="K57" s="77"/>
      <c r="L57" s="113"/>
    </row>
    <row r="58" spans="1:12" ht="13.05" customHeight="1">
      <c r="A58" s="158"/>
      <c r="B58" s="202"/>
      <c r="C58" s="198" t="s">
        <v>203</v>
      </c>
      <c r="D58" s="199"/>
      <c r="E58" s="199"/>
      <c r="F58" s="199"/>
      <c r="G58" s="200"/>
      <c r="H58" s="227"/>
      <c r="I58" s="113"/>
      <c r="J58" s="229">
        <f>ROUNDUP(IF(F17="有", F18*1000,IF(F17="無",0,0)),0)</f>
        <v>0</v>
      </c>
      <c r="K58" s="77"/>
      <c r="L58" s="113"/>
    </row>
    <row r="59" spans="1:12" ht="13.05" customHeight="1">
      <c r="A59" s="122"/>
      <c r="B59" s="216"/>
      <c r="C59" s="167" t="s">
        <v>204</v>
      </c>
      <c r="D59" s="168"/>
      <c r="E59" s="168"/>
      <c r="F59" s="168"/>
      <c r="G59" s="169"/>
      <c r="H59" s="228"/>
      <c r="I59" s="114"/>
      <c r="J59" s="229"/>
      <c r="K59" s="77"/>
      <c r="L59" s="114"/>
    </row>
    <row r="60" spans="1:12" ht="13.05" customHeight="1">
      <c r="A60" s="190" t="s">
        <v>214</v>
      </c>
      <c r="B60" s="195"/>
      <c r="C60" s="193" t="s">
        <v>90</v>
      </c>
      <c r="D60" s="194"/>
      <c r="E60" s="194"/>
      <c r="F60" s="194"/>
      <c r="G60" s="195"/>
      <c r="H60" s="112"/>
      <c r="I60" s="112"/>
      <c r="J60" s="196">
        <f>ROUNDUP(F19*7700,0)</f>
        <v>0</v>
      </c>
      <c r="K60" s="77"/>
      <c r="L60" s="179">
        <v>0</v>
      </c>
    </row>
    <row r="61" spans="1:12" ht="13.05" customHeight="1">
      <c r="A61" s="206"/>
      <c r="B61" s="207"/>
      <c r="C61" s="210" t="s">
        <v>180</v>
      </c>
      <c r="D61" s="211"/>
      <c r="E61" s="211"/>
      <c r="F61" s="211"/>
      <c r="G61" s="212"/>
      <c r="H61" s="113"/>
      <c r="I61" s="113"/>
      <c r="J61" s="197"/>
      <c r="K61" s="77"/>
      <c r="L61" s="179"/>
    </row>
    <row r="62" spans="1:12" ht="13.05" customHeight="1">
      <c r="A62" s="208"/>
      <c r="B62" s="209"/>
      <c r="C62" s="213"/>
      <c r="D62" s="214"/>
      <c r="E62" s="214"/>
      <c r="F62" s="214"/>
      <c r="G62" s="215"/>
      <c r="H62" s="114"/>
      <c r="I62" s="114"/>
      <c r="J62" s="197"/>
      <c r="K62" s="77"/>
      <c r="L62" s="179"/>
    </row>
    <row r="63" spans="1:12" ht="13.05" customHeight="1">
      <c r="A63" s="143" t="s">
        <v>215</v>
      </c>
      <c r="B63" s="144"/>
      <c r="C63" s="149" t="s">
        <v>89</v>
      </c>
      <c r="D63" s="150"/>
      <c r="E63" s="150"/>
      <c r="F63" s="150"/>
      <c r="G63" s="151"/>
      <c r="H63" s="137">
        <f>ROUNDUP(SUM(H23:H59)*0.1,0)</f>
        <v>0</v>
      </c>
      <c r="I63" s="140">
        <f>ROUNDUP(SUM(I25:I59)*0.1,0)</f>
        <v>0</v>
      </c>
      <c r="J63" s="104">
        <f>ROUNDUP(SUM(J25:J59)*0.1,0)</f>
        <v>0</v>
      </c>
      <c r="K63" s="87"/>
      <c r="L63" s="155">
        <f>ROUNDUP(SUM(L25:L59)*0.1,0)</f>
        <v>0</v>
      </c>
    </row>
    <row r="64" spans="1:12" ht="13.05" customHeight="1">
      <c r="A64" s="145"/>
      <c r="B64" s="146"/>
      <c r="C64" s="106" t="s">
        <v>216</v>
      </c>
      <c r="D64" s="107"/>
      <c r="E64" s="107"/>
      <c r="F64" s="107"/>
      <c r="G64" s="108"/>
      <c r="H64" s="138"/>
      <c r="I64" s="141"/>
      <c r="J64" s="105"/>
      <c r="K64" s="87"/>
      <c r="L64" s="155"/>
    </row>
    <row r="65" spans="1:12" ht="13.05" customHeight="1">
      <c r="A65" s="147"/>
      <c r="B65" s="148"/>
      <c r="C65" s="188"/>
      <c r="D65" s="189"/>
      <c r="E65" s="189"/>
      <c r="F65" s="135"/>
      <c r="G65" s="136"/>
      <c r="H65" s="139"/>
      <c r="I65" s="142"/>
      <c r="J65" s="105"/>
      <c r="K65" s="87"/>
      <c r="L65" s="155"/>
    </row>
    <row r="66" spans="1:12" ht="13.05" customHeight="1">
      <c r="A66" s="127" t="s">
        <v>88</v>
      </c>
      <c r="B66" s="128"/>
      <c r="C66" s="101"/>
      <c r="D66" s="102"/>
      <c r="E66" s="102"/>
      <c r="F66" s="102"/>
      <c r="G66" s="103"/>
      <c r="H66" s="137">
        <f>SUM(H23:H65)</f>
        <v>0</v>
      </c>
      <c r="I66" s="140">
        <f>SUM(I25:I65)</f>
        <v>0</v>
      </c>
      <c r="J66" s="104">
        <f>SUM(J25:J65)</f>
        <v>0</v>
      </c>
      <c r="K66" s="87"/>
      <c r="L66" s="155">
        <f>SUM(L25:L65)</f>
        <v>0</v>
      </c>
    </row>
    <row r="67" spans="1:12" ht="13.05" customHeight="1">
      <c r="A67" s="129"/>
      <c r="B67" s="130"/>
      <c r="C67" s="131" t="s">
        <v>217</v>
      </c>
      <c r="D67" s="132"/>
      <c r="E67" s="132"/>
      <c r="F67" s="132"/>
      <c r="G67" s="133"/>
      <c r="H67" s="138"/>
      <c r="I67" s="141"/>
      <c r="J67" s="105"/>
      <c r="K67" s="87"/>
      <c r="L67" s="155"/>
    </row>
    <row r="68" spans="1:12" ht="13.05" customHeight="1">
      <c r="A68" s="129"/>
      <c r="B68" s="130"/>
      <c r="C68" s="134"/>
      <c r="D68" s="135"/>
      <c r="E68" s="135"/>
      <c r="F68" s="135"/>
      <c r="G68" s="136"/>
      <c r="H68" s="139"/>
      <c r="I68" s="142"/>
      <c r="J68" s="105"/>
      <c r="K68" s="87"/>
      <c r="L68" s="155"/>
    </row>
    <row r="69" spans="1:12" ht="13.05" customHeight="1">
      <c r="A69" s="95" t="s">
        <v>87</v>
      </c>
      <c r="B69" s="96"/>
      <c r="C69" s="101"/>
      <c r="D69" s="102"/>
      <c r="E69" s="102"/>
      <c r="F69" s="102"/>
      <c r="G69" s="103"/>
      <c r="H69" s="137">
        <f>ROUNDUP(H66*0.3,0)</f>
        <v>0</v>
      </c>
      <c r="I69" s="140">
        <f>ROUNDUP(I66*0.3,0)</f>
        <v>0</v>
      </c>
      <c r="J69" s="104">
        <f>ROUNDUP(J66*0.3,0)</f>
        <v>0</v>
      </c>
      <c r="K69" s="87"/>
      <c r="L69" s="155">
        <f>ROUNDUP(L66*0.3,0)</f>
        <v>0</v>
      </c>
    </row>
    <row r="70" spans="1:12" ht="13.05" customHeight="1">
      <c r="A70" s="97"/>
      <c r="B70" s="98"/>
      <c r="C70" s="106" t="s">
        <v>86</v>
      </c>
      <c r="D70" s="107"/>
      <c r="E70" s="107"/>
      <c r="F70" s="107"/>
      <c r="G70" s="108"/>
      <c r="H70" s="138"/>
      <c r="I70" s="141"/>
      <c r="J70" s="105"/>
      <c r="K70" s="87"/>
      <c r="L70" s="155"/>
    </row>
    <row r="71" spans="1:12" ht="13.05" customHeight="1">
      <c r="A71" s="99"/>
      <c r="B71" s="100"/>
      <c r="C71" s="109"/>
      <c r="D71" s="110"/>
      <c r="E71" s="110"/>
      <c r="F71" s="110"/>
      <c r="G71" s="111"/>
      <c r="H71" s="139"/>
      <c r="I71" s="142"/>
      <c r="J71" s="105"/>
      <c r="K71" s="87"/>
      <c r="L71" s="155"/>
    </row>
    <row r="72" spans="1:12" ht="13.05" customHeight="1">
      <c r="A72" s="127" t="s">
        <v>85</v>
      </c>
      <c r="B72" s="128"/>
      <c r="C72" s="149"/>
      <c r="D72" s="150"/>
      <c r="E72" s="150"/>
      <c r="F72" s="150"/>
      <c r="G72" s="151"/>
      <c r="H72" s="137">
        <f>SUM(H66:H71)</f>
        <v>0</v>
      </c>
      <c r="I72" s="140">
        <f>SUM(I66:I71)</f>
        <v>0</v>
      </c>
      <c r="J72" s="104">
        <f>SUM(J66:J71)</f>
        <v>0</v>
      </c>
      <c r="K72" s="87"/>
      <c r="L72" s="155">
        <f>SUM(L66:L71)</f>
        <v>0</v>
      </c>
    </row>
    <row r="73" spans="1:12" ht="13.05" customHeight="1">
      <c r="A73" s="129"/>
      <c r="B73" s="130"/>
      <c r="C73" s="173"/>
      <c r="D73" s="174"/>
      <c r="E73" s="174"/>
      <c r="F73" s="174"/>
      <c r="G73" s="175"/>
      <c r="H73" s="138"/>
      <c r="I73" s="141"/>
      <c r="J73" s="105"/>
      <c r="K73" s="87"/>
      <c r="L73" s="155"/>
    </row>
    <row r="74" spans="1:12" ht="13.05" customHeight="1">
      <c r="A74" s="170"/>
      <c r="B74" s="171"/>
      <c r="C74" s="176"/>
      <c r="D74" s="177"/>
      <c r="E74" s="177"/>
      <c r="F74" s="177"/>
      <c r="G74" s="178"/>
      <c r="H74" s="139"/>
      <c r="I74" s="142"/>
      <c r="J74" s="172"/>
      <c r="K74" s="87"/>
      <c r="L74" s="155"/>
    </row>
    <row r="75" spans="1:12" s="35" customFormat="1" ht="5.25" customHeight="1">
      <c r="H75" s="88"/>
      <c r="I75" s="88"/>
    </row>
    <row r="76" spans="1:12" s="32" customFormat="1" ht="15.75" customHeight="1">
      <c r="A76" s="89"/>
      <c r="B76" s="35" t="s">
        <v>84</v>
      </c>
      <c r="C76" s="35"/>
      <c r="D76" s="35"/>
      <c r="E76" s="35"/>
      <c r="F76" s="35"/>
      <c r="G76" s="35"/>
      <c r="H76" s="35"/>
      <c r="I76" s="35"/>
    </row>
    <row r="77" spans="1:12" s="32" customFormat="1" ht="15.75" customHeight="1">
      <c r="A77" s="34" t="s">
        <v>83</v>
      </c>
    </row>
    <row r="78" spans="1:12" s="35" customFormat="1" ht="15.75" customHeight="1">
      <c r="A78" s="35" t="s">
        <v>82</v>
      </c>
    </row>
    <row r="79" spans="1:12" s="35" customFormat="1" ht="19.5" customHeight="1">
      <c r="B79" s="154" t="s">
        <v>81</v>
      </c>
      <c r="C79" s="154"/>
      <c r="D79" s="154"/>
      <c r="E79" s="154"/>
      <c r="F79" s="154"/>
      <c r="G79" s="154"/>
      <c r="H79" s="154"/>
      <c r="I79" s="154"/>
      <c r="J79" s="154"/>
      <c r="K79" s="154"/>
      <c r="L79" s="154"/>
    </row>
    <row r="80" spans="1:12" s="34" customFormat="1" ht="19.5" customHeight="1">
      <c r="A80" s="35" t="s">
        <v>80</v>
      </c>
    </row>
    <row r="81" spans="2:12" s="33" customFormat="1" ht="52.5" customHeight="1">
      <c r="B81" s="153" t="s">
        <v>225</v>
      </c>
      <c r="C81" s="153"/>
      <c r="D81" s="153"/>
      <c r="E81" s="153"/>
      <c r="F81" s="153"/>
      <c r="G81" s="153"/>
      <c r="H81" s="153"/>
      <c r="I81" s="153"/>
      <c r="J81" s="153"/>
      <c r="K81" s="153"/>
      <c r="L81" s="153"/>
    </row>
    <row r="82" spans="2:12" s="32" customFormat="1" ht="18" customHeight="1"/>
    <row r="83" spans="2:12" ht="20.25" customHeight="1">
      <c r="B83" s="31"/>
    </row>
    <row r="84" spans="2:12" ht="20.25" customHeight="1"/>
    <row r="85" spans="2:12" ht="20.25" customHeight="1"/>
    <row r="86" spans="2:12" ht="20.25" customHeight="1"/>
    <row r="87" spans="2:12" ht="20.25" customHeight="1"/>
    <row r="88" spans="2:12" ht="20.25" customHeight="1"/>
    <row r="89" spans="2:12" ht="20.25" customHeight="1"/>
    <row r="90" spans="2:12" ht="20.25" customHeight="1"/>
  </sheetData>
  <sheetProtection sheet="1" objects="1" scenarios="1" selectLockedCells="1"/>
  <mergeCells count="159">
    <mergeCell ref="L21:L22"/>
    <mergeCell ref="C35:G35"/>
    <mergeCell ref="I72:I74"/>
    <mergeCell ref="H25:H29"/>
    <mergeCell ref="H30:H31"/>
    <mergeCell ref="J25:J29"/>
    <mergeCell ref="J30:J31"/>
    <mergeCell ref="L25:L29"/>
    <mergeCell ref="L30:L31"/>
    <mergeCell ref="I38:I40"/>
    <mergeCell ref="I41:I43"/>
    <mergeCell ref="I44:I46"/>
    <mergeCell ref="I47:I49"/>
    <mergeCell ref="I50:I52"/>
    <mergeCell ref="I53:I55"/>
    <mergeCell ref="I60:I62"/>
    <mergeCell ref="I63:I65"/>
    <mergeCell ref="I66:I68"/>
    <mergeCell ref="I25:I29"/>
    <mergeCell ref="H60:H62"/>
    <mergeCell ref="L53:L55"/>
    <mergeCell ref="L72:L74"/>
    <mergeCell ref="L44:L46"/>
    <mergeCell ref="L32:L34"/>
    <mergeCell ref="A9:B19"/>
    <mergeCell ref="C9:E9"/>
    <mergeCell ref="C12:E12"/>
    <mergeCell ref="C13:E13"/>
    <mergeCell ref="C14:E14"/>
    <mergeCell ref="C19:E19"/>
    <mergeCell ref="C15:E15"/>
    <mergeCell ref="C16:E16"/>
    <mergeCell ref="A21:B22"/>
    <mergeCell ref="C21:G22"/>
    <mergeCell ref="C10:E10"/>
    <mergeCell ref="C11:E11"/>
    <mergeCell ref="C17:E17"/>
    <mergeCell ref="C18:E18"/>
    <mergeCell ref="G9:K9"/>
    <mergeCell ref="H11:J11"/>
    <mergeCell ref="C31:G31"/>
    <mergeCell ref="A32:B34"/>
    <mergeCell ref="J32:J34"/>
    <mergeCell ref="C33:G33"/>
    <mergeCell ref="C34:G34"/>
    <mergeCell ref="I30:I31"/>
    <mergeCell ref="I32:I34"/>
    <mergeCell ref="I35:I37"/>
    <mergeCell ref="A25:B31"/>
    <mergeCell ref="C25:G25"/>
    <mergeCell ref="C30:G30"/>
    <mergeCell ref="C26:G26"/>
    <mergeCell ref="A41:B43"/>
    <mergeCell ref="C41:G41"/>
    <mergeCell ref="J41:J43"/>
    <mergeCell ref="C42:G42"/>
    <mergeCell ref="C43:G43"/>
    <mergeCell ref="L35:L37"/>
    <mergeCell ref="L38:L40"/>
    <mergeCell ref="L41:L43"/>
    <mergeCell ref="A38:B40"/>
    <mergeCell ref="C38:G38"/>
    <mergeCell ref="J38:J40"/>
    <mergeCell ref="C39:G39"/>
    <mergeCell ref="C40:G40"/>
    <mergeCell ref="H38:H40"/>
    <mergeCell ref="H41:H43"/>
    <mergeCell ref="A35:B37"/>
    <mergeCell ref="J35:J37"/>
    <mergeCell ref="C36:G36"/>
    <mergeCell ref="C37:G37"/>
    <mergeCell ref="C62:G62"/>
    <mergeCell ref="A56:B59"/>
    <mergeCell ref="C56:G56"/>
    <mergeCell ref="C57:G57"/>
    <mergeCell ref="C58:G58"/>
    <mergeCell ref="C59:G59"/>
    <mergeCell ref="A44:B46"/>
    <mergeCell ref="C44:G44"/>
    <mergeCell ref="J44:J46"/>
    <mergeCell ref="C45:G45"/>
    <mergeCell ref="C46:G46"/>
    <mergeCell ref="H44:H46"/>
    <mergeCell ref="H56:H59"/>
    <mergeCell ref="I56:I59"/>
    <mergeCell ref="J56:J57"/>
    <mergeCell ref="J58:J59"/>
    <mergeCell ref="H72:H74"/>
    <mergeCell ref="L60:L62"/>
    <mergeCell ref="H21:J21"/>
    <mergeCell ref="H32:H34"/>
    <mergeCell ref="H35:H37"/>
    <mergeCell ref="C64:G64"/>
    <mergeCell ref="C65:G65"/>
    <mergeCell ref="H63:H65"/>
    <mergeCell ref="A47:B49"/>
    <mergeCell ref="C47:G47"/>
    <mergeCell ref="J47:J49"/>
    <mergeCell ref="C48:G48"/>
    <mergeCell ref="C49:G49"/>
    <mergeCell ref="H47:H49"/>
    <mergeCell ref="A50:B52"/>
    <mergeCell ref="C50:G50"/>
    <mergeCell ref="J50:J52"/>
    <mergeCell ref="C51:G51"/>
    <mergeCell ref="C52:G52"/>
    <mergeCell ref="H50:H52"/>
    <mergeCell ref="A60:B62"/>
    <mergeCell ref="C60:G60"/>
    <mergeCell ref="J60:J62"/>
    <mergeCell ref="C61:G61"/>
    <mergeCell ref="H69:H71"/>
    <mergeCell ref="I69:I71"/>
    <mergeCell ref="A63:B65"/>
    <mergeCell ref="C63:G63"/>
    <mergeCell ref="J63:J65"/>
    <mergeCell ref="A7:L8"/>
    <mergeCell ref="B81:L81"/>
    <mergeCell ref="B79:L79"/>
    <mergeCell ref="L63:L65"/>
    <mergeCell ref="L66:L68"/>
    <mergeCell ref="L69:L71"/>
    <mergeCell ref="L47:L49"/>
    <mergeCell ref="L50:L52"/>
    <mergeCell ref="A53:B55"/>
    <mergeCell ref="C53:G53"/>
    <mergeCell ref="H53:H55"/>
    <mergeCell ref="J53:J55"/>
    <mergeCell ref="C54:G54"/>
    <mergeCell ref="C55:G55"/>
    <mergeCell ref="A72:B74"/>
    <mergeCell ref="C72:G72"/>
    <mergeCell ref="J72:J74"/>
    <mergeCell ref="C73:G73"/>
    <mergeCell ref="C74:G74"/>
    <mergeCell ref="H1:H2"/>
    <mergeCell ref="I1:L2"/>
    <mergeCell ref="H3:H6"/>
    <mergeCell ref="I3:L4"/>
    <mergeCell ref="I5:L6"/>
    <mergeCell ref="A69:B71"/>
    <mergeCell ref="C69:G69"/>
    <mergeCell ref="J69:J71"/>
    <mergeCell ref="C70:G70"/>
    <mergeCell ref="C71:G71"/>
    <mergeCell ref="L56:L59"/>
    <mergeCell ref="A23:B24"/>
    <mergeCell ref="C23:G23"/>
    <mergeCell ref="C24:G24"/>
    <mergeCell ref="H23:H24"/>
    <mergeCell ref="I23:I24"/>
    <mergeCell ref="J23:J24"/>
    <mergeCell ref="L23:L24"/>
    <mergeCell ref="A66:B68"/>
    <mergeCell ref="C66:G66"/>
    <mergeCell ref="J66:J68"/>
    <mergeCell ref="C67:G67"/>
    <mergeCell ref="C68:G68"/>
    <mergeCell ref="H66:H68"/>
  </mergeCells>
  <phoneticPr fontId="19"/>
  <dataValidations count="4">
    <dataValidation imeMode="on" allowBlank="1" showInputMessage="1" showErrorMessage="1" sqref="F10:F11 F18" xr:uid="{00000000-0002-0000-0000-000000000000}"/>
    <dataValidation imeMode="off" allowBlank="1" showInputMessage="1" showErrorMessage="1" sqref="F9 F19 F12:F16" xr:uid="{00000000-0002-0000-0000-000001000000}"/>
    <dataValidation type="list" imeMode="off" allowBlank="1" showInputMessage="1" showErrorMessage="1" sqref="F17" xr:uid="{EC43F614-B727-41A5-8C16-03D77FB2F631}">
      <formula1>"有,無"</formula1>
    </dataValidation>
    <dataValidation type="whole" allowBlank="1" showInputMessage="1" showErrorMessage="1" sqref="L60:L62 H35:H37 H38:H40" xr:uid="{DBFB9A4C-34AA-4A7F-9BFA-7A69078FCF4B}">
      <formula1>0</formula1>
      <formula2>1000000</formula2>
    </dataValidation>
  </dataValidations>
  <printOptions horizontalCentered="1" verticalCentered="1"/>
  <pageMargins left="0" right="0" top="0" bottom="0"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0"/>
  <sheetViews>
    <sheetView view="pageBreakPreview" zoomScaleNormal="100" workbookViewId="0">
      <selection activeCell="G21" sqref="G21"/>
    </sheetView>
  </sheetViews>
  <sheetFormatPr defaultColWidth="9" defaultRowHeight="13.2"/>
  <cols>
    <col min="1" max="1" width="4.6640625" style="1" customWidth="1"/>
    <col min="2" max="3" width="13" style="1" customWidth="1"/>
    <col min="4" max="4" width="3.6640625" style="1" customWidth="1"/>
    <col min="5" max="5" width="4.6640625" style="1" customWidth="1"/>
    <col min="6" max="6" width="18.6640625" style="1" customWidth="1"/>
    <col min="7" max="7" width="4.6640625" style="1" customWidth="1"/>
    <col min="8" max="8" width="18.6640625" style="1" customWidth="1"/>
    <col min="9" max="9" width="4.6640625" style="1" customWidth="1"/>
    <col min="10" max="10" width="18.6640625" style="1" customWidth="1"/>
    <col min="11" max="11" width="7.88671875" style="1" customWidth="1"/>
    <col min="12" max="12" width="0.109375" style="1" customWidth="1"/>
    <col min="13" max="16384" width="9" style="1"/>
  </cols>
  <sheetData>
    <row r="1" spans="1:11" ht="12" customHeight="1"/>
    <row r="2" spans="1:11" ht="12" customHeight="1">
      <c r="A2" s="2"/>
      <c r="B2" s="2"/>
      <c r="G2" s="3"/>
      <c r="H2" s="3"/>
    </row>
    <row r="3" spans="1:11" ht="12" customHeight="1">
      <c r="A3" s="4"/>
      <c r="B3" s="4"/>
      <c r="C3" s="4"/>
      <c r="D3" s="5"/>
      <c r="E3" s="5"/>
    </row>
    <row r="4" spans="1:11" ht="12" customHeight="1">
      <c r="A4" s="6"/>
      <c r="B4" s="6"/>
      <c r="C4" s="6"/>
      <c r="D4" s="6"/>
      <c r="E4" s="6"/>
    </row>
    <row r="5" spans="1:11" ht="12" customHeight="1">
      <c r="A5" s="7"/>
      <c r="B5" s="7"/>
      <c r="C5" s="7"/>
      <c r="D5" s="7"/>
      <c r="E5" s="7"/>
      <c r="F5" s="7"/>
      <c r="G5" s="7"/>
      <c r="H5" s="7"/>
    </row>
    <row r="6" spans="1:11" ht="12" customHeight="1">
      <c r="H6" s="8"/>
    </row>
    <row r="7" spans="1:11" ht="16.2">
      <c r="A7" s="292" t="s">
        <v>206</v>
      </c>
      <c r="B7" s="292"/>
      <c r="C7" s="292"/>
      <c r="D7" s="292"/>
      <c r="E7" s="292"/>
      <c r="F7" s="292"/>
      <c r="G7" s="292"/>
      <c r="H7" s="292"/>
      <c r="I7" s="292"/>
      <c r="J7" s="292"/>
      <c r="K7" s="292"/>
    </row>
    <row r="8" spans="1:11" ht="14.25" customHeight="1" thickBot="1">
      <c r="A8" s="293" t="s">
        <v>35</v>
      </c>
      <c r="B8" s="293"/>
      <c r="C8" s="293"/>
      <c r="D8" s="293"/>
      <c r="E8" s="293"/>
      <c r="F8" s="293"/>
      <c r="G8" s="293"/>
      <c r="H8" s="293"/>
      <c r="I8" s="293"/>
      <c r="J8" s="293"/>
      <c r="K8" s="293"/>
    </row>
    <row r="9" spans="1:11" ht="14.25" customHeight="1">
      <c r="A9" s="294" t="s">
        <v>0</v>
      </c>
      <c r="B9" s="295"/>
      <c r="C9" s="296"/>
      <c r="D9" s="303" t="s">
        <v>16</v>
      </c>
      <c r="E9" s="306" t="s">
        <v>157</v>
      </c>
      <c r="F9" s="296"/>
      <c r="G9" s="306" t="s">
        <v>17</v>
      </c>
      <c r="H9" s="296"/>
      <c r="I9" s="306" t="s">
        <v>14</v>
      </c>
      <c r="J9" s="296"/>
      <c r="K9" s="309" t="s">
        <v>18</v>
      </c>
    </row>
    <row r="10" spans="1:11" ht="14.25" customHeight="1">
      <c r="A10" s="297"/>
      <c r="B10" s="298"/>
      <c r="C10" s="299"/>
      <c r="D10" s="304"/>
      <c r="E10" s="307"/>
      <c r="F10" s="299"/>
      <c r="G10" s="307"/>
      <c r="H10" s="299"/>
      <c r="I10" s="307"/>
      <c r="J10" s="299"/>
      <c r="K10" s="310"/>
    </row>
    <row r="11" spans="1:11" ht="14.25" customHeight="1">
      <c r="A11" s="297"/>
      <c r="B11" s="298"/>
      <c r="C11" s="299"/>
      <c r="D11" s="304"/>
      <c r="E11" s="307"/>
      <c r="F11" s="299"/>
      <c r="G11" s="307"/>
      <c r="H11" s="299"/>
      <c r="I11" s="307"/>
      <c r="J11" s="299"/>
      <c r="K11" s="310"/>
    </row>
    <row r="12" spans="1:11" ht="14.25" customHeight="1">
      <c r="A12" s="300"/>
      <c r="B12" s="301"/>
      <c r="C12" s="302"/>
      <c r="D12" s="305"/>
      <c r="E12" s="308"/>
      <c r="F12" s="302"/>
      <c r="G12" s="308"/>
      <c r="H12" s="302"/>
      <c r="I12" s="308"/>
      <c r="J12" s="302"/>
      <c r="K12" s="311"/>
    </row>
    <row r="13" spans="1:11" s="3" customFormat="1" ht="36" customHeight="1">
      <c r="A13" s="10" t="s">
        <v>1</v>
      </c>
      <c r="B13" s="312" t="s">
        <v>36</v>
      </c>
      <c r="C13" s="313"/>
      <c r="D13" s="9">
        <v>3</v>
      </c>
      <c r="E13" s="11"/>
      <c r="F13" s="9" t="s">
        <v>12</v>
      </c>
      <c r="G13" s="11"/>
      <c r="H13" s="9" t="s">
        <v>13</v>
      </c>
      <c r="I13" s="11"/>
      <c r="J13" s="41" t="s">
        <v>2</v>
      </c>
      <c r="K13" s="12" t="str">
        <f>IF(E13="○",D13*1,IF(G13="○",D13*3,IF(I13="○",D13*5,"")))</f>
        <v/>
      </c>
    </row>
    <row r="14" spans="1:11" s="3" customFormat="1" ht="36" customHeight="1">
      <c r="A14" s="10" t="s">
        <v>3</v>
      </c>
      <c r="B14" s="312" t="s">
        <v>4</v>
      </c>
      <c r="C14" s="313"/>
      <c r="D14" s="9">
        <v>1</v>
      </c>
      <c r="E14" s="11"/>
      <c r="F14" s="9" t="s">
        <v>5</v>
      </c>
      <c r="G14" s="11"/>
      <c r="H14" s="9" t="s">
        <v>6</v>
      </c>
      <c r="I14" s="314"/>
      <c r="J14" s="315"/>
      <c r="K14" s="12" t="str">
        <f t="shared" ref="K14:K28" si="0">IF(E14="○",D14*1,IF(G14="○",D14*3,IF(I14="○",D14*5,"")))</f>
        <v/>
      </c>
    </row>
    <row r="15" spans="1:11" s="3" customFormat="1" ht="36" customHeight="1">
      <c r="A15" s="10" t="s">
        <v>23</v>
      </c>
      <c r="B15" s="312" t="s">
        <v>37</v>
      </c>
      <c r="C15" s="313"/>
      <c r="D15" s="9">
        <v>1</v>
      </c>
      <c r="E15" s="11"/>
      <c r="F15" s="13" t="s">
        <v>20</v>
      </c>
      <c r="G15" s="11"/>
      <c r="H15" s="13" t="s">
        <v>21</v>
      </c>
      <c r="I15" s="22"/>
      <c r="J15" s="25" t="s">
        <v>22</v>
      </c>
      <c r="K15" s="12" t="str">
        <f t="shared" si="0"/>
        <v/>
      </c>
    </row>
    <row r="16" spans="1:11" s="3" customFormat="1" ht="36" customHeight="1">
      <c r="A16" s="10" t="s">
        <v>38</v>
      </c>
      <c r="B16" s="312" t="s">
        <v>39</v>
      </c>
      <c r="C16" s="313"/>
      <c r="D16" s="9">
        <v>10</v>
      </c>
      <c r="E16" s="11"/>
      <c r="F16" s="28" t="s">
        <v>40</v>
      </c>
      <c r="G16" s="11"/>
      <c r="H16" s="28" t="s">
        <v>78</v>
      </c>
      <c r="I16" s="11"/>
      <c r="J16" s="28" t="s">
        <v>79</v>
      </c>
      <c r="K16" s="12" t="str">
        <f t="shared" si="0"/>
        <v/>
      </c>
    </row>
    <row r="17" spans="1:11" s="3" customFormat="1" ht="45" customHeight="1">
      <c r="A17" s="10" t="s">
        <v>41</v>
      </c>
      <c r="B17" s="312" t="s">
        <v>39</v>
      </c>
      <c r="C17" s="313"/>
      <c r="D17" s="9">
        <v>10</v>
      </c>
      <c r="E17" s="11"/>
      <c r="F17" s="19" t="s">
        <v>42</v>
      </c>
      <c r="G17" s="314"/>
      <c r="H17" s="316"/>
      <c r="I17" s="316"/>
      <c r="J17" s="317"/>
      <c r="K17" s="12" t="str">
        <f t="shared" si="0"/>
        <v/>
      </c>
    </row>
    <row r="18" spans="1:11" s="3" customFormat="1" ht="36" customHeight="1">
      <c r="A18" s="10" t="s">
        <v>43</v>
      </c>
      <c r="B18" s="312" t="s">
        <v>44</v>
      </c>
      <c r="C18" s="313"/>
      <c r="D18" s="9">
        <v>5</v>
      </c>
      <c r="E18" s="11"/>
      <c r="F18" s="9" t="s">
        <v>45</v>
      </c>
      <c r="G18" s="314"/>
      <c r="H18" s="316"/>
      <c r="I18" s="316"/>
      <c r="J18" s="317"/>
      <c r="K18" s="12" t="str">
        <f t="shared" si="0"/>
        <v/>
      </c>
    </row>
    <row r="19" spans="1:11" s="3" customFormat="1" ht="36" customHeight="1">
      <c r="A19" s="10" t="s">
        <v>24</v>
      </c>
      <c r="B19" s="312" t="s">
        <v>47</v>
      </c>
      <c r="C19" s="313"/>
      <c r="D19" s="9">
        <v>3</v>
      </c>
      <c r="E19" s="11"/>
      <c r="F19" s="9" t="s">
        <v>7</v>
      </c>
      <c r="G19" s="11"/>
      <c r="H19" s="29" t="s">
        <v>46</v>
      </c>
      <c r="I19" s="11"/>
      <c r="J19" s="26" t="s">
        <v>74</v>
      </c>
      <c r="K19" s="12" t="str">
        <f t="shared" si="0"/>
        <v/>
      </c>
    </row>
    <row r="20" spans="1:11" s="3" customFormat="1" ht="36" customHeight="1">
      <c r="A20" s="10" t="s">
        <v>25</v>
      </c>
      <c r="B20" s="321" t="s">
        <v>48</v>
      </c>
      <c r="C20" s="322"/>
      <c r="D20" s="9">
        <v>1</v>
      </c>
      <c r="E20" s="11"/>
      <c r="F20" s="9" t="s">
        <v>49</v>
      </c>
      <c r="G20" s="11"/>
      <c r="H20" s="9" t="s">
        <v>50</v>
      </c>
      <c r="I20" s="11"/>
      <c r="J20" s="9" t="s">
        <v>51</v>
      </c>
      <c r="K20" s="12" t="str">
        <f t="shared" si="0"/>
        <v/>
      </c>
    </row>
    <row r="21" spans="1:11" s="3" customFormat="1" ht="36" customHeight="1">
      <c r="A21" s="10" t="s">
        <v>26</v>
      </c>
      <c r="B21" s="321" t="s">
        <v>52</v>
      </c>
      <c r="C21" s="322"/>
      <c r="D21" s="9">
        <v>3</v>
      </c>
      <c r="E21" s="11"/>
      <c r="F21" s="9" t="s">
        <v>60</v>
      </c>
      <c r="G21" s="11"/>
      <c r="H21" s="9" t="s">
        <v>61</v>
      </c>
      <c r="I21" s="11"/>
      <c r="J21" s="9" t="s">
        <v>62</v>
      </c>
      <c r="K21" s="12" t="str">
        <f t="shared" si="0"/>
        <v/>
      </c>
    </row>
    <row r="22" spans="1:11" s="3" customFormat="1" ht="36" customHeight="1">
      <c r="A22" s="10" t="s">
        <v>27</v>
      </c>
      <c r="B22" s="312" t="s">
        <v>53</v>
      </c>
      <c r="C22" s="313"/>
      <c r="D22" s="9">
        <v>1</v>
      </c>
      <c r="E22" s="11"/>
      <c r="F22" s="9" t="s">
        <v>60</v>
      </c>
      <c r="G22" s="11"/>
      <c r="H22" s="9" t="s">
        <v>61</v>
      </c>
      <c r="I22" s="11"/>
      <c r="J22" s="9" t="s">
        <v>62</v>
      </c>
      <c r="K22" s="12" t="str">
        <f t="shared" si="0"/>
        <v/>
      </c>
    </row>
    <row r="23" spans="1:11" s="3" customFormat="1" ht="36" customHeight="1">
      <c r="A23" s="10" t="s">
        <v>28</v>
      </c>
      <c r="B23" s="323" t="s">
        <v>54</v>
      </c>
      <c r="C23" s="324"/>
      <c r="D23" s="9">
        <v>1</v>
      </c>
      <c r="E23" s="11"/>
      <c r="F23" s="9" t="s">
        <v>63</v>
      </c>
      <c r="G23" s="11"/>
      <c r="H23" s="9" t="s">
        <v>64</v>
      </c>
      <c r="I23" s="11"/>
      <c r="J23" s="9" t="s">
        <v>65</v>
      </c>
      <c r="K23" s="12" t="str">
        <f t="shared" si="0"/>
        <v/>
      </c>
    </row>
    <row r="24" spans="1:11" s="3" customFormat="1" ht="36" customHeight="1">
      <c r="A24" s="10" t="s">
        <v>29</v>
      </c>
      <c r="B24" s="321" t="s">
        <v>55</v>
      </c>
      <c r="C24" s="322"/>
      <c r="D24" s="9">
        <v>5</v>
      </c>
      <c r="E24" s="11"/>
      <c r="F24" s="27" t="s">
        <v>70</v>
      </c>
      <c r="G24" s="318" t="s">
        <v>71</v>
      </c>
      <c r="H24" s="319"/>
      <c r="I24" s="319"/>
      <c r="J24" s="320"/>
      <c r="K24" s="12" t="str">
        <f>IF(E24="","",D24*E24)</f>
        <v/>
      </c>
    </row>
    <row r="25" spans="1:11" s="3" customFormat="1" ht="36" customHeight="1">
      <c r="A25" s="10" t="s">
        <v>30</v>
      </c>
      <c r="B25" s="312" t="s">
        <v>56</v>
      </c>
      <c r="C25" s="313"/>
      <c r="D25" s="9">
        <v>2</v>
      </c>
      <c r="E25" s="11"/>
      <c r="F25" s="27" t="s">
        <v>70</v>
      </c>
      <c r="G25" s="318" t="s">
        <v>71</v>
      </c>
      <c r="H25" s="319"/>
      <c r="I25" s="319"/>
      <c r="J25" s="320"/>
      <c r="K25" s="12" t="str">
        <f>IF(E25="","",D25*E25)</f>
        <v/>
      </c>
    </row>
    <row r="26" spans="1:11" s="3" customFormat="1" ht="36" customHeight="1">
      <c r="A26" s="10" t="s">
        <v>31</v>
      </c>
      <c r="B26" s="312" t="s">
        <v>57</v>
      </c>
      <c r="C26" s="313"/>
      <c r="D26" s="9">
        <v>5</v>
      </c>
      <c r="E26" s="11"/>
      <c r="F26" s="27" t="s">
        <v>70</v>
      </c>
      <c r="G26" s="318" t="s">
        <v>71</v>
      </c>
      <c r="H26" s="319"/>
      <c r="I26" s="319"/>
      <c r="J26" s="320"/>
      <c r="K26" s="12" t="str">
        <f>IF(E26="","",D26*E26)</f>
        <v/>
      </c>
    </row>
    <row r="27" spans="1:11" s="3" customFormat="1" ht="45" customHeight="1">
      <c r="A27" s="10" t="s">
        <v>32</v>
      </c>
      <c r="B27" s="323" t="s">
        <v>58</v>
      </c>
      <c r="C27" s="324"/>
      <c r="D27" s="9">
        <v>5</v>
      </c>
      <c r="E27" s="11"/>
      <c r="F27" s="21" t="s">
        <v>66</v>
      </c>
      <c r="G27" s="11"/>
      <c r="H27" s="21" t="s">
        <v>67</v>
      </c>
      <c r="I27" s="11"/>
      <c r="J27" s="21" t="s">
        <v>68</v>
      </c>
      <c r="K27" s="12" t="str">
        <f t="shared" si="0"/>
        <v/>
      </c>
    </row>
    <row r="28" spans="1:11" s="3" customFormat="1" ht="36" customHeight="1">
      <c r="A28" s="10" t="s">
        <v>33</v>
      </c>
      <c r="B28" s="312" t="s">
        <v>59</v>
      </c>
      <c r="C28" s="313"/>
      <c r="D28" s="9">
        <v>5</v>
      </c>
      <c r="E28" s="11"/>
      <c r="F28" s="21" t="s">
        <v>69</v>
      </c>
      <c r="G28" s="11"/>
      <c r="H28" s="21" t="s">
        <v>77</v>
      </c>
      <c r="I28" s="314"/>
      <c r="J28" s="317"/>
      <c r="K28" s="12" t="str">
        <f t="shared" si="0"/>
        <v/>
      </c>
    </row>
    <row r="29" spans="1:11" s="3" customFormat="1" ht="36" customHeight="1">
      <c r="A29" s="10" t="s">
        <v>75</v>
      </c>
      <c r="B29" s="325" t="s">
        <v>155</v>
      </c>
      <c r="C29" s="326"/>
      <c r="D29" s="36">
        <v>7</v>
      </c>
      <c r="E29" s="314"/>
      <c r="F29" s="316"/>
      <c r="G29" s="316"/>
      <c r="H29" s="315"/>
      <c r="I29" s="11"/>
      <c r="J29" s="37" t="s">
        <v>76</v>
      </c>
      <c r="K29" s="12" t="str">
        <f>IF(E29="○",D29*1,IF(G29="○",D29*3,IF(I29="○",D29*5,"")))</f>
        <v/>
      </c>
    </row>
    <row r="30" spans="1:11" s="3" customFormat="1" ht="20.25" customHeight="1" thickBot="1">
      <c r="A30" s="280" t="s">
        <v>15</v>
      </c>
      <c r="B30" s="281"/>
      <c r="C30" s="282"/>
      <c r="D30" s="283" t="s">
        <v>219</v>
      </c>
      <c r="E30" s="281"/>
      <c r="F30" s="281"/>
      <c r="G30" s="281"/>
      <c r="H30" s="281"/>
      <c r="I30" s="281"/>
      <c r="J30" s="281"/>
      <c r="K30" s="47" t="str">
        <f>IF(OR(SUM(K13:K29)=0,SUM(K13:K29)=""),"(a)","(a)"&amp;SUM(K13:K29))</f>
        <v>(a)</v>
      </c>
    </row>
    <row r="31" spans="1:11" s="3" customFormat="1" ht="10.5" customHeight="1" thickBot="1">
      <c r="A31" s="14"/>
      <c r="B31" s="14"/>
      <c r="C31" s="14"/>
      <c r="D31" s="14"/>
      <c r="E31" s="14"/>
      <c r="F31" s="14"/>
      <c r="G31" s="14"/>
      <c r="H31" s="14"/>
      <c r="I31" s="14"/>
      <c r="J31" s="14"/>
      <c r="K31" s="14"/>
    </row>
    <row r="32" spans="1:11" s="3" customFormat="1" ht="21" customHeight="1">
      <c r="A32" s="23" t="s">
        <v>156</v>
      </c>
      <c r="B32" s="286" t="s">
        <v>9</v>
      </c>
      <c r="C32" s="287"/>
      <c r="D32" s="42">
        <v>7</v>
      </c>
      <c r="E32" s="15"/>
      <c r="F32" s="42" t="s">
        <v>8</v>
      </c>
      <c r="G32" s="288"/>
      <c r="H32" s="289"/>
      <c r="I32" s="16"/>
      <c r="J32" s="16"/>
      <c r="K32" s="20" t="str">
        <f>IF(E32="○",7*1,"")</f>
        <v/>
      </c>
    </row>
    <row r="33" spans="1:11" s="3" customFormat="1" ht="21" customHeight="1">
      <c r="A33" s="24" t="s">
        <v>34</v>
      </c>
      <c r="B33" s="290" t="s">
        <v>10</v>
      </c>
      <c r="C33" s="291"/>
      <c r="D33" s="9">
        <v>5</v>
      </c>
      <c r="E33" s="11"/>
      <c r="F33" s="9" t="s">
        <v>11</v>
      </c>
      <c r="G33" s="11"/>
      <c r="H33" s="9" t="s">
        <v>72</v>
      </c>
      <c r="I33" s="11"/>
      <c r="J33" s="9" t="s">
        <v>73</v>
      </c>
      <c r="K33" s="12" t="str">
        <f>IF(E33="○",D33*1,IF(G33="○",D33*3,IF(I33="○",D33*5,"")))</f>
        <v/>
      </c>
    </row>
    <row r="34" spans="1:11" s="3" customFormat="1" ht="21" customHeight="1" thickBot="1">
      <c r="A34" s="280" t="s">
        <v>15</v>
      </c>
      <c r="B34" s="281"/>
      <c r="C34" s="282"/>
      <c r="D34" s="283" t="s">
        <v>220</v>
      </c>
      <c r="E34" s="281"/>
      <c r="F34" s="281"/>
      <c r="G34" s="281"/>
      <c r="H34" s="281"/>
      <c r="I34" s="281"/>
      <c r="J34" s="281"/>
      <c r="K34" s="47" t="str">
        <f>IF(OR(SUM(K32:K33)=0,SUM(K32:K33)=""),"(b)","(b)"&amp;SUM(K32:K33))</f>
        <v>(b)</v>
      </c>
    </row>
    <row r="35" spans="1:11" s="3" customFormat="1" ht="5.25" customHeight="1">
      <c r="A35" s="284"/>
      <c r="B35" s="284"/>
      <c r="C35" s="284"/>
      <c r="D35" s="284"/>
      <c r="E35" s="284"/>
      <c r="F35" s="284"/>
      <c r="G35" s="284"/>
      <c r="H35" s="284"/>
      <c r="I35" s="284"/>
      <c r="J35" s="284"/>
      <c r="K35" s="284"/>
    </row>
    <row r="36" spans="1:11" s="3" customFormat="1">
      <c r="A36" s="17" t="s">
        <v>19</v>
      </c>
      <c r="B36" s="18"/>
      <c r="C36" s="285" t="s">
        <v>135</v>
      </c>
      <c r="D36" s="285"/>
      <c r="E36" s="285"/>
      <c r="F36" s="285"/>
      <c r="G36" s="285"/>
      <c r="H36" s="285"/>
      <c r="I36" s="285"/>
      <c r="J36" s="285"/>
      <c r="K36" s="285"/>
    </row>
    <row r="37" spans="1:11" s="3" customFormat="1"/>
    <row r="38" spans="1:11" s="3" customFormat="1"/>
    <row r="39" spans="1:11">
      <c r="A39" s="3"/>
      <c r="B39" s="3"/>
      <c r="C39" s="3"/>
      <c r="D39" s="3"/>
      <c r="E39" s="3"/>
      <c r="F39" s="3"/>
      <c r="G39" s="3"/>
      <c r="H39" s="3"/>
      <c r="I39" s="3"/>
      <c r="J39" s="3"/>
      <c r="K39" s="3"/>
    </row>
    <row r="40" spans="1:11">
      <c r="A40" s="3"/>
      <c r="B40" s="3"/>
      <c r="C40" s="3"/>
      <c r="D40" s="3"/>
      <c r="E40" s="3"/>
      <c r="F40" s="3"/>
      <c r="G40" s="3"/>
      <c r="H40" s="3"/>
      <c r="I40" s="3"/>
      <c r="J40" s="3"/>
      <c r="K40" s="3"/>
    </row>
  </sheetData>
  <mergeCells count="42">
    <mergeCell ref="G26:J26"/>
    <mergeCell ref="I28:J28"/>
    <mergeCell ref="B29:C29"/>
    <mergeCell ref="B26:C26"/>
    <mergeCell ref="B27:C27"/>
    <mergeCell ref="B28:C28"/>
    <mergeCell ref="E29:H29"/>
    <mergeCell ref="B17:C17"/>
    <mergeCell ref="G17:J17"/>
    <mergeCell ref="G18:J18"/>
    <mergeCell ref="G24:J24"/>
    <mergeCell ref="G25:J25"/>
    <mergeCell ref="B18:C18"/>
    <mergeCell ref="B19:C19"/>
    <mergeCell ref="B20:C20"/>
    <mergeCell ref="B21:C21"/>
    <mergeCell ref="B22:C22"/>
    <mergeCell ref="B23:C23"/>
    <mergeCell ref="B24:C24"/>
    <mergeCell ref="B25:C25"/>
    <mergeCell ref="B13:C13"/>
    <mergeCell ref="B14:C14"/>
    <mergeCell ref="I14:J14"/>
    <mergeCell ref="B15:C15"/>
    <mergeCell ref="B16:C16"/>
    <mergeCell ref="A7:K7"/>
    <mergeCell ref="A8:K8"/>
    <mergeCell ref="A9:C12"/>
    <mergeCell ref="D9:D12"/>
    <mergeCell ref="E9:F12"/>
    <mergeCell ref="G9:H12"/>
    <mergeCell ref="I9:J12"/>
    <mergeCell ref="K9:K12"/>
    <mergeCell ref="A30:C30"/>
    <mergeCell ref="D30:J30"/>
    <mergeCell ref="A35:K35"/>
    <mergeCell ref="C36:K36"/>
    <mergeCell ref="B32:C32"/>
    <mergeCell ref="G32:H32"/>
    <mergeCell ref="B33:C33"/>
    <mergeCell ref="A34:C34"/>
    <mergeCell ref="D34:J34"/>
  </mergeCells>
  <phoneticPr fontId="19"/>
  <printOptions horizontalCentered="1" verticalCentered="1"/>
  <pageMargins left="0.6692913385826772" right="0.19685039370078741" top="0.31496062992125984" bottom="0" header="0.23622047244094491" footer="0.15748031496062992"/>
  <pageSetup paperSize="9" scale="85" orientation="portrait" r:id="rId1"/>
  <headerFooter alignWithMargins="0"/>
  <drawing r:id="rId2"/>
  <legacyDrawing r:id="rId3"/>
  <oleObjects>
    <mc:AlternateContent xmlns:mc="http://schemas.openxmlformats.org/markup-compatibility/2006">
      <mc:Choice Requires="x14">
        <oleObject progId="Word.Document.8" shapeId="4099" r:id="rId4">
          <objectPr defaultSize="0" r:id="rId5">
            <anchor moveWithCells="1">
              <from>
                <xdr:col>0</xdr:col>
                <xdr:colOff>0</xdr:colOff>
                <xdr:row>0</xdr:row>
                <xdr:rowOff>99060</xdr:rowOff>
              </from>
              <to>
                <xdr:col>9</xdr:col>
                <xdr:colOff>1059180</xdr:colOff>
                <xdr:row>5</xdr:row>
                <xdr:rowOff>114300</xdr:rowOff>
              </to>
            </anchor>
          </objectPr>
        </oleObject>
      </mc:Choice>
      <mc:Fallback>
        <oleObject progId="Word.Document.8" shapeId="409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6"/>
  <sheetViews>
    <sheetView view="pageBreakPreview" zoomScaleNormal="100" workbookViewId="0">
      <selection activeCell="C24" sqref="C24:K24"/>
    </sheetView>
  </sheetViews>
  <sheetFormatPr defaultColWidth="9" defaultRowHeight="13.2"/>
  <cols>
    <col min="1" max="1" width="4.6640625" style="1" customWidth="1"/>
    <col min="2" max="3" width="10.77734375" style="1" customWidth="1"/>
    <col min="4" max="4" width="3.6640625" style="1" customWidth="1"/>
    <col min="5" max="5" width="4.6640625" style="1" customWidth="1"/>
    <col min="6" max="6" width="18.6640625" style="1" customWidth="1"/>
    <col min="7" max="7" width="4.6640625" style="1" customWidth="1"/>
    <col min="8" max="8" width="18.6640625" style="1" customWidth="1"/>
    <col min="9" max="9" width="4.6640625" style="1" customWidth="1"/>
    <col min="10" max="10" width="18.6640625" style="1" customWidth="1"/>
    <col min="11" max="11" width="8.109375" style="1" customWidth="1"/>
    <col min="12" max="12" width="0.109375" style="1" customWidth="1"/>
    <col min="13" max="16384" width="9" style="1"/>
  </cols>
  <sheetData>
    <row r="1" spans="1:11" ht="12" customHeight="1"/>
    <row r="2" spans="1:11" ht="12" customHeight="1">
      <c r="A2" s="2"/>
      <c r="B2" s="2"/>
      <c r="G2" s="3"/>
      <c r="H2" s="3"/>
    </row>
    <row r="3" spans="1:11" ht="12" customHeight="1">
      <c r="A3" s="4"/>
      <c r="B3" s="4"/>
      <c r="C3" s="4"/>
      <c r="D3" s="5"/>
      <c r="E3" s="5"/>
    </row>
    <row r="4" spans="1:11" ht="12" customHeight="1">
      <c r="A4" s="6"/>
      <c r="B4" s="6"/>
      <c r="C4" s="6"/>
      <c r="D4" s="6"/>
      <c r="E4" s="6"/>
    </row>
    <row r="5" spans="1:11" ht="12" customHeight="1">
      <c r="A5" s="7"/>
      <c r="B5" s="7"/>
      <c r="C5" s="7"/>
      <c r="D5" s="7"/>
      <c r="E5" s="7"/>
      <c r="F5" s="7"/>
      <c r="G5" s="7"/>
      <c r="H5" s="7"/>
    </row>
    <row r="6" spans="1:11" ht="12" customHeight="1">
      <c r="H6" s="8"/>
    </row>
    <row r="7" spans="1:11" ht="32.25" customHeight="1">
      <c r="A7" s="331" t="s">
        <v>207</v>
      </c>
      <c r="B7" s="331"/>
      <c r="C7" s="331"/>
      <c r="D7" s="331"/>
      <c r="E7" s="331"/>
      <c r="F7" s="331"/>
      <c r="G7" s="331"/>
      <c r="H7" s="331"/>
      <c r="I7" s="331"/>
      <c r="J7" s="331"/>
      <c r="K7" s="331"/>
    </row>
    <row r="8" spans="1:11" ht="14.25" customHeight="1" thickBot="1">
      <c r="A8" s="293" t="s">
        <v>35</v>
      </c>
      <c r="B8" s="293"/>
      <c r="C8" s="293"/>
      <c r="D8" s="293"/>
      <c r="E8" s="293"/>
      <c r="F8" s="293"/>
      <c r="G8" s="293"/>
      <c r="H8" s="293"/>
      <c r="I8" s="293"/>
      <c r="J8" s="293"/>
      <c r="K8" s="293"/>
    </row>
    <row r="9" spans="1:11" ht="14.25" customHeight="1">
      <c r="A9" s="294" t="s">
        <v>0</v>
      </c>
      <c r="B9" s="295"/>
      <c r="C9" s="296"/>
      <c r="D9" s="303" t="s">
        <v>134</v>
      </c>
      <c r="E9" s="306" t="s">
        <v>133</v>
      </c>
      <c r="F9" s="296"/>
      <c r="G9" s="306" t="s">
        <v>132</v>
      </c>
      <c r="H9" s="296"/>
      <c r="I9" s="306" t="s">
        <v>131</v>
      </c>
      <c r="J9" s="296"/>
      <c r="K9" s="309" t="s">
        <v>130</v>
      </c>
    </row>
    <row r="10" spans="1:11" ht="14.25" customHeight="1">
      <c r="A10" s="297"/>
      <c r="B10" s="298"/>
      <c r="C10" s="299"/>
      <c r="D10" s="304"/>
      <c r="E10" s="307"/>
      <c r="F10" s="299"/>
      <c r="G10" s="307"/>
      <c r="H10" s="299"/>
      <c r="I10" s="307"/>
      <c r="J10" s="299"/>
      <c r="K10" s="310"/>
    </row>
    <row r="11" spans="1:11" ht="14.25" customHeight="1">
      <c r="A11" s="297"/>
      <c r="B11" s="298"/>
      <c r="C11" s="299"/>
      <c r="D11" s="304"/>
      <c r="E11" s="307"/>
      <c r="F11" s="299"/>
      <c r="G11" s="307"/>
      <c r="H11" s="299"/>
      <c r="I11" s="307"/>
      <c r="J11" s="299"/>
      <c r="K11" s="310"/>
    </row>
    <row r="12" spans="1:11" ht="14.25" customHeight="1">
      <c r="A12" s="300"/>
      <c r="B12" s="301"/>
      <c r="C12" s="302"/>
      <c r="D12" s="305"/>
      <c r="E12" s="308"/>
      <c r="F12" s="302"/>
      <c r="G12" s="308"/>
      <c r="H12" s="302"/>
      <c r="I12" s="308"/>
      <c r="J12" s="302"/>
      <c r="K12" s="311"/>
    </row>
    <row r="13" spans="1:11" s="3" customFormat="1" ht="36" customHeight="1">
      <c r="A13" s="38" t="s">
        <v>129</v>
      </c>
      <c r="B13" s="312" t="s">
        <v>36</v>
      </c>
      <c r="C13" s="313"/>
      <c r="D13" s="9">
        <v>3</v>
      </c>
      <c r="E13" s="39"/>
      <c r="F13" s="9" t="s">
        <v>12</v>
      </c>
      <c r="G13" s="39"/>
      <c r="H13" s="9" t="s">
        <v>13</v>
      </c>
      <c r="I13" s="39"/>
      <c r="J13" s="41" t="s">
        <v>2</v>
      </c>
      <c r="K13" s="12" t="str">
        <f t="shared" ref="K13:K18" si="0">IF(E13="○",D13*1,IF(G13="○",D13*3,IF(I13="○",D13*5,"")))</f>
        <v/>
      </c>
    </row>
    <row r="14" spans="1:11" s="3" customFormat="1" ht="36" customHeight="1">
      <c r="A14" s="38" t="s">
        <v>128</v>
      </c>
      <c r="B14" s="312" t="s">
        <v>47</v>
      </c>
      <c r="C14" s="313"/>
      <c r="D14" s="9">
        <v>3</v>
      </c>
      <c r="E14" s="39"/>
      <c r="F14" s="9" t="s">
        <v>7</v>
      </c>
      <c r="G14" s="39"/>
      <c r="H14" s="29" t="s">
        <v>127</v>
      </c>
      <c r="I14" s="39"/>
      <c r="J14" s="26" t="s">
        <v>126</v>
      </c>
      <c r="K14" s="12" t="str">
        <f t="shared" si="0"/>
        <v/>
      </c>
    </row>
    <row r="15" spans="1:11" s="3" customFormat="1" ht="36" customHeight="1">
      <c r="A15" s="38" t="s">
        <v>125</v>
      </c>
      <c r="B15" s="321" t="s">
        <v>137</v>
      </c>
      <c r="C15" s="322"/>
      <c r="D15" s="9">
        <v>1</v>
      </c>
      <c r="E15" s="39"/>
      <c r="F15" s="9" t="s">
        <v>49</v>
      </c>
      <c r="G15" s="39"/>
      <c r="H15" s="9" t="s">
        <v>124</v>
      </c>
      <c r="I15" s="39"/>
      <c r="J15" s="9" t="s">
        <v>51</v>
      </c>
      <c r="K15" s="12" t="str">
        <f t="shared" si="0"/>
        <v/>
      </c>
    </row>
    <row r="16" spans="1:11" s="3" customFormat="1" ht="36" customHeight="1">
      <c r="A16" s="38" t="s">
        <v>123</v>
      </c>
      <c r="B16" s="321" t="s">
        <v>140</v>
      </c>
      <c r="C16" s="322"/>
      <c r="D16" s="9">
        <v>3</v>
      </c>
      <c r="E16" s="39"/>
      <c r="F16" s="9" t="s">
        <v>122</v>
      </c>
      <c r="G16" s="39"/>
      <c r="H16" s="9" t="s">
        <v>121</v>
      </c>
      <c r="I16" s="39"/>
      <c r="J16" s="9" t="s">
        <v>120</v>
      </c>
      <c r="K16" s="12" t="str">
        <f t="shared" si="0"/>
        <v/>
      </c>
    </row>
    <row r="17" spans="1:12" s="3" customFormat="1" ht="36" customHeight="1">
      <c r="A17" s="38" t="s">
        <v>119</v>
      </c>
      <c r="B17" s="312" t="s">
        <v>141</v>
      </c>
      <c r="C17" s="313"/>
      <c r="D17" s="9">
        <v>1</v>
      </c>
      <c r="E17" s="39"/>
      <c r="F17" s="9" t="s">
        <v>60</v>
      </c>
      <c r="G17" s="39"/>
      <c r="H17" s="9" t="s">
        <v>118</v>
      </c>
      <c r="I17" s="39"/>
      <c r="J17" s="9" t="s">
        <v>62</v>
      </c>
      <c r="K17" s="12" t="str">
        <f t="shared" si="0"/>
        <v/>
      </c>
    </row>
    <row r="18" spans="1:12" s="3" customFormat="1" ht="48.75" customHeight="1">
      <c r="A18" s="38" t="s">
        <v>117</v>
      </c>
      <c r="B18" s="323" t="s">
        <v>142</v>
      </c>
      <c r="C18" s="324"/>
      <c r="D18" s="9">
        <v>1</v>
      </c>
      <c r="E18" s="39"/>
      <c r="F18" s="9" t="s">
        <v>63</v>
      </c>
      <c r="G18" s="39"/>
      <c r="H18" s="9" t="s">
        <v>116</v>
      </c>
      <c r="I18" s="39"/>
      <c r="J18" s="9" t="s">
        <v>115</v>
      </c>
      <c r="K18" s="12" t="str">
        <f t="shared" si="0"/>
        <v/>
      </c>
    </row>
    <row r="19" spans="1:12" s="3" customFormat="1" ht="48.75" customHeight="1">
      <c r="A19" s="38" t="s">
        <v>114</v>
      </c>
      <c r="B19" s="321" t="s">
        <v>143</v>
      </c>
      <c r="C19" s="322"/>
      <c r="D19" s="9">
        <v>5</v>
      </c>
      <c r="E19" s="39"/>
      <c r="F19" s="27" t="s">
        <v>70</v>
      </c>
      <c r="G19" s="318" t="s">
        <v>71</v>
      </c>
      <c r="H19" s="319"/>
      <c r="I19" s="319"/>
      <c r="J19" s="320"/>
      <c r="K19" s="12" t="str">
        <f>IF(E19="","",D19*E19)</f>
        <v/>
      </c>
    </row>
    <row r="20" spans="1:12" s="3" customFormat="1" ht="48.75" customHeight="1">
      <c r="A20" s="38" t="s">
        <v>113</v>
      </c>
      <c r="B20" s="312" t="s">
        <v>144</v>
      </c>
      <c r="C20" s="313"/>
      <c r="D20" s="9">
        <v>2</v>
      </c>
      <c r="E20" s="39"/>
      <c r="F20" s="27" t="s">
        <v>70</v>
      </c>
      <c r="G20" s="318" t="s">
        <v>71</v>
      </c>
      <c r="H20" s="319"/>
      <c r="I20" s="319"/>
      <c r="J20" s="320"/>
      <c r="K20" s="12" t="str">
        <f>IF(E20="","",D20*E20)</f>
        <v/>
      </c>
    </row>
    <row r="21" spans="1:12" s="3" customFormat="1" ht="36" customHeight="1">
      <c r="A21" s="38" t="s">
        <v>112</v>
      </c>
      <c r="B21" s="312" t="s">
        <v>145</v>
      </c>
      <c r="C21" s="313"/>
      <c r="D21" s="9">
        <v>5</v>
      </c>
      <c r="E21" s="39"/>
      <c r="F21" s="27" t="s">
        <v>70</v>
      </c>
      <c r="G21" s="318" t="s">
        <v>71</v>
      </c>
      <c r="H21" s="319"/>
      <c r="I21" s="319"/>
      <c r="J21" s="320"/>
      <c r="K21" s="12" t="str">
        <f>IF(E21="","",D21*E21)</f>
        <v/>
      </c>
    </row>
    <row r="22" spans="1:12" s="3" customFormat="1" ht="25.5" customHeight="1" thickBot="1">
      <c r="A22" s="280" t="s">
        <v>15</v>
      </c>
      <c r="B22" s="281"/>
      <c r="C22" s="282"/>
      <c r="D22" s="283" t="s">
        <v>218</v>
      </c>
      <c r="E22" s="281"/>
      <c r="F22" s="281"/>
      <c r="G22" s="281"/>
      <c r="H22" s="281"/>
      <c r="I22" s="281"/>
      <c r="J22" s="281"/>
      <c r="K22" s="47" t="str">
        <f>IF(OR(SUM(K13:K21)=0,SUM(K13:K21)=""),"(c)","(c)"&amp;SUM(K13:K21))</f>
        <v>(c)</v>
      </c>
    </row>
    <row r="23" spans="1:12" s="3" customFormat="1" ht="10.5" customHeight="1">
      <c r="A23" s="14"/>
      <c r="B23" s="14"/>
      <c r="C23" s="14"/>
      <c r="D23" s="14"/>
      <c r="E23" s="14"/>
      <c r="F23" s="14"/>
      <c r="G23" s="14"/>
      <c r="H23" s="14"/>
      <c r="I23" s="14"/>
      <c r="J23" s="14"/>
      <c r="K23" s="14"/>
    </row>
    <row r="24" spans="1:12" s="3" customFormat="1">
      <c r="A24" s="17" t="s">
        <v>111</v>
      </c>
      <c r="B24" s="40"/>
      <c r="C24" s="285" t="s">
        <v>136</v>
      </c>
      <c r="D24" s="285"/>
      <c r="E24" s="285"/>
      <c r="F24" s="285"/>
      <c r="G24" s="285"/>
      <c r="H24" s="285"/>
      <c r="I24" s="285"/>
      <c r="J24" s="285"/>
      <c r="K24" s="285"/>
    </row>
    <row r="25" spans="1:12" s="3" customFormat="1"/>
    <row r="26" spans="1:12" s="3" customFormat="1"/>
    <row r="27" spans="1:12">
      <c r="A27" s="3"/>
      <c r="B27" s="3"/>
      <c r="C27" s="3"/>
      <c r="D27" s="3"/>
      <c r="E27" s="3"/>
      <c r="F27" s="3"/>
      <c r="G27" s="3"/>
      <c r="H27" s="3"/>
      <c r="I27" s="3"/>
      <c r="J27" s="3"/>
      <c r="K27" s="3"/>
    </row>
    <row r="28" spans="1:12" ht="34.5" customHeight="1">
      <c r="A28" s="328" t="s">
        <v>208</v>
      </c>
      <c r="B28" s="328"/>
      <c r="C28" s="328"/>
      <c r="D28" s="328"/>
      <c r="E28" s="328"/>
      <c r="F28" s="328"/>
      <c r="G28" s="328"/>
      <c r="H28" s="328"/>
      <c r="I28" s="328"/>
      <c r="J28" s="328"/>
      <c r="K28" s="328"/>
      <c r="L28" s="328"/>
    </row>
    <row r="29" spans="1:12" ht="31.5" customHeight="1">
      <c r="A29" s="43"/>
      <c r="B29" s="327" t="s">
        <v>146</v>
      </c>
      <c r="C29" s="327"/>
      <c r="D29" s="327"/>
      <c r="E29" s="327"/>
      <c r="F29" s="329" t="s">
        <v>209</v>
      </c>
      <c r="G29" s="329"/>
      <c r="H29" s="329"/>
      <c r="I29" s="329"/>
      <c r="J29" s="327" t="s">
        <v>147</v>
      </c>
      <c r="K29" s="327"/>
      <c r="L29" s="327"/>
    </row>
    <row r="30" spans="1:12" ht="31.5" customHeight="1">
      <c r="A30" s="43">
        <v>1</v>
      </c>
      <c r="B30" s="329" t="s">
        <v>148</v>
      </c>
      <c r="C30" s="329"/>
      <c r="D30" s="329"/>
      <c r="E30" s="329"/>
      <c r="F30" s="330"/>
      <c r="G30" s="330"/>
      <c r="H30" s="330"/>
      <c r="I30" s="330"/>
      <c r="J30" s="330"/>
      <c r="K30" s="330"/>
      <c r="L30" s="330"/>
    </row>
    <row r="31" spans="1:12" ht="31.5" customHeight="1">
      <c r="A31" s="43">
        <v>2</v>
      </c>
      <c r="B31" s="327"/>
      <c r="C31" s="327"/>
      <c r="D31" s="327"/>
      <c r="E31" s="327"/>
      <c r="F31" s="327"/>
      <c r="G31" s="327"/>
      <c r="H31" s="327"/>
      <c r="I31" s="327"/>
      <c r="J31" s="327"/>
      <c r="K31" s="327"/>
      <c r="L31" s="327"/>
    </row>
    <row r="32" spans="1:12" ht="31.5" customHeight="1">
      <c r="A32" s="43">
        <v>3</v>
      </c>
      <c r="B32" s="327"/>
      <c r="C32" s="327"/>
      <c r="D32" s="327"/>
      <c r="E32" s="327"/>
      <c r="F32" s="327"/>
      <c r="G32" s="327"/>
      <c r="H32" s="327"/>
      <c r="I32" s="327"/>
      <c r="J32" s="327"/>
      <c r="K32" s="327"/>
      <c r="L32" s="327"/>
    </row>
    <row r="33" spans="1:12" ht="31.5" customHeight="1">
      <c r="A33" s="43">
        <v>4</v>
      </c>
      <c r="B33" s="327"/>
      <c r="C33" s="327"/>
      <c r="D33" s="327"/>
      <c r="E33" s="327"/>
      <c r="F33" s="327"/>
      <c r="G33" s="327"/>
      <c r="H33" s="327"/>
      <c r="I33" s="327"/>
      <c r="J33" s="327"/>
      <c r="K33" s="327"/>
      <c r="L33" s="327"/>
    </row>
    <row r="34" spans="1:12" ht="31.5" customHeight="1">
      <c r="A34" s="43">
        <v>5</v>
      </c>
      <c r="B34" s="327"/>
      <c r="C34" s="327"/>
      <c r="D34" s="327"/>
      <c r="E34" s="327"/>
      <c r="F34" s="327"/>
      <c r="G34" s="327"/>
      <c r="H34" s="327"/>
      <c r="I34" s="327"/>
      <c r="J34" s="327"/>
      <c r="K34" s="327"/>
      <c r="L34" s="327"/>
    </row>
    <row r="35" spans="1:12" ht="14.4">
      <c r="A35" s="44"/>
      <c r="B35" s="45"/>
      <c r="C35" s="44"/>
      <c r="D35" s="45"/>
      <c r="E35" s="45"/>
      <c r="F35" s="45"/>
      <c r="G35" s="45"/>
      <c r="H35" s="45"/>
      <c r="I35" s="45"/>
      <c r="J35" s="45"/>
      <c r="K35" s="45"/>
      <c r="L35" s="45"/>
    </row>
    <row r="36" spans="1:12" ht="14.4">
      <c r="A36" s="46" t="s">
        <v>210</v>
      </c>
      <c r="B36" s="45" t="s">
        <v>211</v>
      </c>
      <c r="C36" s="44"/>
      <c r="D36" s="45"/>
      <c r="E36" s="45"/>
      <c r="F36" s="45"/>
      <c r="G36" s="45"/>
      <c r="H36" s="45"/>
      <c r="I36" s="45"/>
      <c r="J36" s="45"/>
      <c r="K36" s="45"/>
      <c r="L36" s="45"/>
    </row>
  </sheetData>
  <mergeCells count="42">
    <mergeCell ref="A7:K7"/>
    <mergeCell ref="A8:K8"/>
    <mergeCell ref="A9:C12"/>
    <mergeCell ref="D9:D12"/>
    <mergeCell ref="E9:F12"/>
    <mergeCell ref="K9:K12"/>
    <mergeCell ref="G9:H12"/>
    <mergeCell ref="I9:J12"/>
    <mergeCell ref="B15:C15"/>
    <mergeCell ref="B16:C16"/>
    <mergeCell ref="B17:C17"/>
    <mergeCell ref="B13:C13"/>
    <mergeCell ref="B14:C14"/>
    <mergeCell ref="C24:K24"/>
    <mergeCell ref="B18:C18"/>
    <mergeCell ref="B19:C19"/>
    <mergeCell ref="B20:C20"/>
    <mergeCell ref="B21:C21"/>
    <mergeCell ref="A22:C22"/>
    <mergeCell ref="D22:J22"/>
    <mergeCell ref="G19:J19"/>
    <mergeCell ref="G20:J20"/>
    <mergeCell ref="G21:J21"/>
    <mergeCell ref="A28:L28"/>
    <mergeCell ref="B29:E29"/>
    <mergeCell ref="F29:I29"/>
    <mergeCell ref="J29:L29"/>
    <mergeCell ref="B30:E30"/>
    <mergeCell ref="F30:I30"/>
    <mergeCell ref="J30:L30"/>
    <mergeCell ref="B31:E31"/>
    <mergeCell ref="F31:I31"/>
    <mergeCell ref="J31:L31"/>
    <mergeCell ref="B32:E32"/>
    <mergeCell ref="F32:I32"/>
    <mergeCell ref="J32:L32"/>
    <mergeCell ref="B33:E33"/>
    <mergeCell ref="F33:I33"/>
    <mergeCell ref="J33:L33"/>
    <mergeCell ref="B34:E34"/>
    <mergeCell ref="F34:I34"/>
    <mergeCell ref="J34:L34"/>
  </mergeCells>
  <phoneticPr fontId="19"/>
  <printOptions horizontalCentered="1" verticalCentered="1"/>
  <pageMargins left="0.6692913385826772" right="0.19685039370078741" top="0.31496062992125984" bottom="0" header="0.23622047244094491" footer="0.15748031496062992"/>
  <pageSetup paperSize="9" scale="84" orientation="portrait" r:id="rId1"/>
  <headerFooter alignWithMargins="0"/>
  <drawing r:id="rId2"/>
  <legacyDrawing r:id="rId3"/>
  <oleObjects>
    <mc:AlternateContent xmlns:mc="http://schemas.openxmlformats.org/markup-compatibility/2006">
      <mc:Choice Requires="x14">
        <oleObject progId="Word.Document.8" shapeId="6147" r:id="rId4">
          <objectPr defaultSize="0" autoPict="0" r:id="rId5">
            <anchor moveWithCells="1">
              <from>
                <xdr:col>0</xdr:col>
                <xdr:colOff>0</xdr:colOff>
                <xdr:row>0</xdr:row>
                <xdr:rowOff>99060</xdr:rowOff>
              </from>
              <to>
                <xdr:col>10</xdr:col>
                <xdr:colOff>289560</xdr:colOff>
                <xdr:row>6</xdr:row>
                <xdr:rowOff>53340</xdr:rowOff>
              </to>
            </anchor>
          </objectPr>
        </oleObject>
      </mc:Choice>
      <mc:Fallback>
        <oleObject progId="Word.Document.8" shapeId="614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1_治験経費算定明細書</vt:lpstr>
      <vt:lpstr>2_積算内訳（治験経費(a,b)）</vt:lpstr>
      <vt:lpstr>3_積算内訳（観察期脱落(c)_施設名）</vt:lpstr>
      <vt:lpstr>'1_治験経費算定明細書'!Print_Area</vt:lpstr>
      <vt:lpstr>'2_積算内訳（治験経費(a,b)）'!Print_Area</vt:lpstr>
      <vt:lpstr>'3_積算内訳（観察期脱落(c)_施設名）'!Print_Area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sangakukeiri</dc:creator>
  <cp:lastModifiedBy>chiken-6</cp:lastModifiedBy>
  <cp:lastPrinted>2022-03-09T07:42:50Z</cp:lastPrinted>
  <dcterms:created xsi:type="dcterms:W3CDTF">2008-02-18T09:59:37Z</dcterms:created>
  <dcterms:modified xsi:type="dcterms:W3CDTF">2023-08-07T03:01:43Z</dcterms:modified>
</cp:coreProperties>
</file>