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ate1904="1" defaultThemeVersion="124226"/>
  <mc:AlternateContent xmlns:mc="http://schemas.openxmlformats.org/markup-compatibility/2006">
    <mc:Choice Requires="x15">
      <x15ac:absPath xmlns:x15ac="http://schemas.microsoft.com/office/spreadsheetml/2010/11/ac" url="\\192.168.1.91\dat\jim\■01：　手順書・取扱規程・契約書等（古いのもの残す）\■09：　経費積算書集（積算明細・ポイント表）\経費積算書集230807（計算式・ロック等仕様の修正、起案不要）\"/>
    </mc:Choice>
  </mc:AlternateContent>
  <xr:revisionPtr revIDLastSave="0" documentId="13_ncr:1_{F229AA9B-6812-46C6-839D-0C63D7DFF525}" xr6:coauthVersionLast="47" xr6:coauthVersionMax="47" xr10:uidLastSave="{00000000-0000-0000-0000-000000000000}"/>
  <bookViews>
    <workbookView xWindow="28680" yWindow="-120" windowWidth="29040" windowHeight="15840" xr2:uid="{00000000-000D-0000-FFFF-FFFF00000000}"/>
  </bookViews>
  <sheets>
    <sheet name="1_治験経費算定明細書" sheetId="41" r:id="rId1"/>
    <sheet name="2-1_積算内訳（治験薬管理(a)）" sheetId="35" r:id="rId2"/>
    <sheet name="2-2_注射薬混合調製が必要な薬剤数のカウント方法" sheetId="39" r:id="rId3"/>
    <sheet name="3_積算内訳（治験経費(b,c)）" sheetId="30" r:id="rId4"/>
    <sheet name="4_積算内訳（観察期脱落(d)_施設名）" sheetId="40" r:id="rId5"/>
  </sheets>
  <definedNames>
    <definedName name="_xlnm.Print_Area" localSheetId="0">'1_治験経費算定明細書'!$A$1:$M$83</definedName>
    <definedName name="_xlnm.Print_Area" localSheetId="3">'3_積算内訳（治験経費(b,c)）'!$A$1:$M$42</definedName>
    <definedName name="_xlnm.Print_Area" localSheetId="4">'4_積算内訳（観察期脱落(d)_施設名）'!$A$1:$L$32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9" i="41" l="1"/>
  <c r="M43" i="41"/>
  <c r="J60" i="41"/>
  <c r="J58" i="41"/>
  <c r="H58" i="41"/>
  <c r="J43" i="41" l="1"/>
  <c r="J62" i="41" l="1"/>
  <c r="L49" i="41"/>
  <c r="L43" i="41"/>
  <c r="J55" i="41"/>
  <c r="H43" i="41"/>
  <c r="H49" i="41"/>
  <c r="H52" i="41"/>
  <c r="J49" i="41"/>
  <c r="J34" i="41"/>
  <c r="M65" i="41"/>
  <c r="H27" i="41"/>
  <c r="H25" i="41"/>
  <c r="H46" i="41"/>
  <c r="I32" i="41"/>
  <c r="M68" i="41" l="1"/>
  <c r="J65" i="41"/>
  <c r="J68" i="41" s="1"/>
  <c r="J71" i="41" s="1"/>
  <c r="J74" i="41" s="1"/>
  <c r="I65" i="41"/>
  <c r="I68" i="41" s="1"/>
  <c r="H65" i="41"/>
  <c r="H68" i="41" s="1"/>
  <c r="M71" i="41" l="1"/>
  <c r="M74" i="41" s="1"/>
  <c r="I71" i="41"/>
  <c r="I74" i="41" s="1"/>
  <c r="H71" i="41"/>
  <c r="H74" i="41" s="1"/>
  <c r="L55" i="41" l="1"/>
  <c r="L65" i="41" s="1"/>
  <c r="L68" i="41" s="1"/>
  <c r="L71" i="41" s="1"/>
  <c r="L74" i="41" s="1"/>
  <c r="L16" i="40" l="1"/>
  <c r="L15" i="40"/>
  <c r="L14" i="40"/>
  <c r="L13" i="40"/>
  <c r="L12" i="40"/>
  <c r="L11" i="40"/>
  <c r="L10" i="40"/>
  <c r="L9" i="40"/>
  <c r="L8" i="40"/>
  <c r="L19" i="35"/>
  <c r="L18" i="35"/>
  <c r="L17" i="35"/>
  <c r="L16" i="35"/>
  <c r="L15" i="35"/>
  <c r="L14" i="35"/>
  <c r="L13" i="35"/>
  <c r="L12" i="35"/>
  <c r="L11" i="35"/>
  <c r="L10" i="35"/>
  <c r="L9" i="35"/>
  <c r="L20" i="35" l="1"/>
  <c r="L17" i="40"/>
  <c r="M29" i="30"/>
  <c r="M20" i="30" l="1"/>
  <c r="M25" i="30"/>
  <c r="M28" i="30"/>
  <c r="M27" i="30"/>
  <c r="M26" i="30"/>
  <c r="M24" i="30"/>
  <c r="M14" i="30"/>
  <c r="M15" i="30"/>
  <c r="M16" i="30"/>
  <c r="M17" i="30"/>
  <c r="M18" i="30"/>
  <c r="M19" i="30"/>
  <c r="M21" i="30"/>
  <c r="M22" i="30"/>
  <c r="M23" i="30"/>
  <c r="M33" i="30"/>
  <c r="M34" i="30"/>
  <c r="M30" i="30" l="1"/>
  <c r="M35" i="30"/>
</calcChain>
</file>

<file path=xl/sharedStrings.xml><?xml version="1.0" encoding="utf-8"?>
<sst xmlns="http://schemas.openxmlformats.org/spreadsheetml/2006/main" count="440" uniqueCount="401">
  <si>
    <t>要　　素</t>
    <rPh sb="0" eb="4">
      <t>ヨウソ</t>
    </rPh>
    <phoneticPr fontId="3"/>
  </si>
  <si>
    <t>二重盲検</t>
    <rPh sb="0" eb="4">
      <t>ニジュウモウケン</t>
    </rPh>
    <phoneticPr fontId="3"/>
  </si>
  <si>
    <t>単 盲 検</t>
    <rPh sb="0" eb="5">
      <t>タンモウケン</t>
    </rPh>
    <phoneticPr fontId="3"/>
  </si>
  <si>
    <t>投与期間</t>
    <rPh sb="0" eb="4">
      <t>トウヨキカン</t>
    </rPh>
    <phoneticPr fontId="3"/>
  </si>
  <si>
    <t>４週間以内</t>
    <rPh sb="1" eb="5">
      <t>シュウカンイナイ</t>
    </rPh>
    <phoneticPr fontId="3"/>
  </si>
  <si>
    <t>調剤及び出庫回数</t>
    <rPh sb="0" eb="2">
      <t>チョウザイ</t>
    </rPh>
    <rPh sb="2" eb="3">
      <t>オヨ</t>
    </rPh>
    <rPh sb="4" eb="6">
      <t>シュッコ</t>
    </rPh>
    <rPh sb="6" eb="8">
      <t>カイスウ</t>
    </rPh>
    <phoneticPr fontId="3"/>
  </si>
  <si>
    <t>単回</t>
    <rPh sb="0" eb="1">
      <t>タン</t>
    </rPh>
    <rPh sb="1" eb="2">
      <t>カイ</t>
    </rPh>
    <phoneticPr fontId="3"/>
  </si>
  <si>
    <t>治験薬の種目</t>
    <rPh sb="0" eb="3">
      <t>チケンヤク</t>
    </rPh>
    <rPh sb="4" eb="6">
      <t>シュモク</t>
    </rPh>
    <phoneticPr fontId="3"/>
  </si>
  <si>
    <t>毒・劇薬</t>
    <rPh sb="0" eb="1">
      <t>ドク</t>
    </rPh>
    <rPh sb="2" eb="4">
      <t>ゲキヤク</t>
    </rPh>
    <phoneticPr fontId="3"/>
  </si>
  <si>
    <t>５～２４週</t>
    <rPh sb="4" eb="5">
      <t>シュウ</t>
    </rPh>
    <phoneticPr fontId="3"/>
  </si>
  <si>
    <t>向精神薬</t>
    <rPh sb="0" eb="4">
      <t>コウセイシンヤク</t>
    </rPh>
    <phoneticPr fontId="3"/>
  </si>
  <si>
    <t>一般</t>
    <rPh sb="0" eb="2">
      <t>イッパン</t>
    </rPh>
    <phoneticPr fontId="3"/>
  </si>
  <si>
    <t>必要</t>
    <rPh sb="0" eb="2">
      <t>ヒツヨウ</t>
    </rPh>
    <phoneticPr fontId="3"/>
  </si>
  <si>
    <t>２５～４８週</t>
    <rPh sb="5" eb="6">
      <t>シュウ</t>
    </rPh>
    <phoneticPr fontId="3"/>
  </si>
  <si>
    <t>麻薬・
覚醒剤原料</t>
    <rPh sb="0" eb="2">
      <t>マヤク</t>
    </rPh>
    <rPh sb="4" eb="7">
      <t>カクセイザイ</t>
    </rPh>
    <rPh sb="7" eb="9">
      <t>ゲンリョウ</t>
    </rPh>
    <phoneticPr fontId="3"/>
  </si>
  <si>
    <t>注射剤</t>
    <rPh sb="0" eb="2">
      <t>チュウシャ</t>
    </rPh>
    <rPh sb="2" eb="3">
      <t>ザイ</t>
    </rPh>
    <phoneticPr fontId="3"/>
  </si>
  <si>
    <t>【脱落症例に係る経費の請求方法】</t>
    <rPh sb="1" eb="3">
      <t>ダツラク</t>
    </rPh>
    <rPh sb="3" eb="5">
      <t>ショウレイ</t>
    </rPh>
    <rPh sb="6" eb="7">
      <t>カカ</t>
    </rPh>
    <rPh sb="8" eb="10">
      <t>ケイヒ</t>
    </rPh>
    <phoneticPr fontId="7"/>
  </si>
  <si>
    <t>１３回以上</t>
    <rPh sb="2" eb="3">
      <t>カイ</t>
    </rPh>
    <rPh sb="3" eb="5">
      <t>イジョウ</t>
    </rPh>
    <phoneticPr fontId="3"/>
  </si>
  <si>
    <t>２～６回</t>
    <rPh sb="3" eb="4">
      <t>カイ</t>
    </rPh>
    <phoneticPr fontId="3"/>
  </si>
  <si>
    <t>７～１２回</t>
    <rPh sb="4" eb="5">
      <t>カイ</t>
    </rPh>
    <phoneticPr fontId="3"/>
  </si>
  <si>
    <t>冷凍、恒温器、麻薬金庫等での保存</t>
    <rPh sb="0" eb="2">
      <t>レイトウ</t>
    </rPh>
    <rPh sb="7" eb="9">
      <t>マヤク</t>
    </rPh>
    <rPh sb="9" eb="11">
      <t>キンコ</t>
    </rPh>
    <rPh sb="11" eb="12">
      <t>ナド</t>
    </rPh>
    <phoneticPr fontId="3"/>
  </si>
  <si>
    <t>合　　計</t>
    <rPh sb="0" eb="1">
      <t>ゴウ</t>
    </rPh>
    <rPh sb="3" eb="4">
      <t>ケイ</t>
    </rPh>
    <phoneticPr fontId="3"/>
  </si>
  <si>
    <t>Ⅰ
(ウエイト×1)</t>
    <phoneticPr fontId="3"/>
  </si>
  <si>
    <t>Ⅱ
(ウエイト×2)</t>
    <phoneticPr fontId="3"/>
  </si>
  <si>
    <t>49～72週</t>
    <rPh sb="5" eb="6">
      <t>シュウ</t>
    </rPh>
    <phoneticPr fontId="7"/>
  </si>
  <si>
    <t>73～96週</t>
    <rPh sb="5" eb="6">
      <t>シュウ</t>
    </rPh>
    <phoneticPr fontId="7"/>
  </si>
  <si>
    <t>97～120週</t>
    <rPh sb="6" eb="7">
      <t>シュウ</t>
    </rPh>
    <phoneticPr fontId="7"/>
  </si>
  <si>
    <t>121～144週</t>
    <rPh sb="7" eb="8">
      <t>シュウ</t>
    </rPh>
    <phoneticPr fontId="7"/>
  </si>
  <si>
    <t>145～168週</t>
    <rPh sb="7" eb="8">
      <t>シュウ</t>
    </rPh>
    <phoneticPr fontId="7"/>
  </si>
  <si>
    <t>169～192週</t>
    <rPh sb="7" eb="8">
      <t>シュウ</t>
    </rPh>
    <phoneticPr fontId="7"/>
  </si>
  <si>
    <t>193～216週</t>
    <rPh sb="7" eb="8">
      <t>シュウ</t>
    </rPh>
    <phoneticPr fontId="7"/>
  </si>
  <si>
    <t>217～240週</t>
    <rPh sb="7" eb="8">
      <t>シュウ</t>
    </rPh>
    <phoneticPr fontId="7"/>
  </si>
  <si>
    <t>部分に○印を入力していただくと、自動的に計算されます。</t>
    <rPh sb="0" eb="2">
      <t>ブブン</t>
    </rPh>
    <rPh sb="4" eb="5">
      <t>シルシ</t>
    </rPh>
    <rPh sb="6" eb="8">
      <t>ニュウリョク</t>
    </rPh>
    <rPh sb="16" eb="19">
      <t>ジドウテキ</t>
    </rPh>
    <rPh sb="20" eb="22">
      <t>ケイサン</t>
    </rPh>
    <phoneticPr fontId="7"/>
  </si>
  <si>
    <t>※</t>
    <phoneticPr fontId="7"/>
  </si>
  <si>
    <t>合　　　　計</t>
    <phoneticPr fontId="7"/>
  </si>
  <si>
    <t>１０１枚
以上</t>
    <phoneticPr fontId="7"/>
  </si>
  <si>
    <t>５１～
１００枚</t>
    <rPh sb="7" eb="8">
      <t>マイ</t>
    </rPh>
    <phoneticPr fontId="7"/>
  </si>
  <si>
    <t>３１～
５０枚</t>
    <phoneticPr fontId="7"/>
  </si>
  <si>
    <t>３０枚以内</t>
  </si>
  <si>
    <t>承認申請に使用される文書等の作成</t>
  </si>
  <si>
    <t>１　回</t>
  </si>
  <si>
    <t>症例発表</t>
  </si>
  <si>
    <t>４回以上</t>
  </si>
  <si>
    <t>２～３回</t>
  </si>
  <si>
    <t>薬物動態測定等のための採血・採尿回数（受診１回当り)</t>
  </si>
  <si>
    <t>１０１項目
以上</t>
    <phoneticPr fontId="7"/>
  </si>
  <si>
    <t>５１～
１００項目</t>
    <phoneticPr fontId="7"/>
  </si>
  <si>
    <t>２６～
５０項目</t>
    <phoneticPr fontId="7"/>
  </si>
  <si>
    <t>２５項目以内</t>
    <phoneticPr fontId="7"/>
  </si>
  <si>
    <t>臨床検査・自他覚症状観察項目数（受診１回当り）</t>
  </si>
  <si>
    <t>４週に
３回以上</t>
    <phoneticPr fontId="7"/>
  </si>
  <si>
    <t>４週に２回</t>
  </si>
  <si>
    <t>４週に１回</t>
    <phoneticPr fontId="7"/>
  </si>
  <si>
    <t>４週に
１回未満</t>
    <rPh sb="5" eb="6">
      <t>カイ</t>
    </rPh>
    <rPh sb="6" eb="8">
      <t>ミマン</t>
    </rPh>
    <phoneticPr fontId="7"/>
  </si>
  <si>
    <t>観察頻度(受診回数)</t>
  </si>
  <si>
    <t>２５～４８週</t>
    <phoneticPr fontId="7"/>
  </si>
  <si>
    <t>５～２４週</t>
  </si>
  <si>
    <t>４週間以内</t>
  </si>
  <si>
    <t>Ｆ</t>
  </si>
  <si>
    <t>成　人</t>
  </si>
  <si>
    <t>ポピュレーション</t>
  </si>
  <si>
    <t>Ｅ</t>
  </si>
  <si>
    <t>二重盲検</t>
  </si>
  <si>
    <t>単盲検</t>
  </si>
  <si>
    <t>オープン</t>
  </si>
  <si>
    <t>デザイン</t>
  </si>
  <si>
    <t>Ｄ</t>
  </si>
  <si>
    <t>点滴静注
・動注</t>
    <rPh sb="0" eb="2">
      <t>テンテキ</t>
    </rPh>
    <rPh sb="2" eb="3">
      <t>ジョウ</t>
    </rPh>
    <rPh sb="3" eb="4">
      <t>チュウ</t>
    </rPh>
    <rPh sb="6" eb="7">
      <t>ドウ</t>
    </rPh>
    <rPh sb="7" eb="8">
      <t>チュウ</t>
    </rPh>
    <phoneticPr fontId="7"/>
  </si>
  <si>
    <t>皮下・筋注</t>
  </si>
  <si>
    <t>外用・経口</t>
  </si>
  <si>
    <t>治験薬の投与の経路</t>
  </si>
  <si>
    <t>Ｃ</t>
  </si>
  <si>
    <t>入　院</t>
  </si>
  <si>
    <t>外　来</t>
  </si>
  <si>
    <t>入院・外来の別</t>
  </si>
  <si>
    <t>Ｂ</t>
  </si>
  <si>
    <t>重症又は重篤</t>
  </si>
  <si>
    <t>中等度</t>
    <rPh sb="0" eb="3">
      <t>チュウトウド</t>
    </rPh>
    <phoneticPr fontId="7"/>
  </si>
  <si>
    <t>軽　度</t>
    <rPh sb="0" eb="1">
      <t>ケイ</t>
    </rPh>
    <rPh sb="2" eb="3">
      <t>ド</t>
    </rPh>
    <phoneticPr fontId="7"/>
  </si>
  <si>
    <t>疾患の重篤度</t>
  </si>
  <si>
    <t>Ａ</t>
  </si>
  <si>
    <t>ポイント</t>
    <phoneticPr fontId="7"/>
  </si>
  <si>
    <t>Ⅳ
(ウエイト×8）</t>
    <phoneticPr fontId="7"/>
  </si>
  <si>
    <t>Ⅲ
(ウエイト×5）</t>
    <phoneticPr fontId="7"/>
  </si>
  <si>
    <t>Ⅱ
(ウエイト×3）</t>
    <phoneticPr fontId="7"/>
  </si>
  <si>
    <t>Ⅰ
(ウエイト×1）</t>
    <phoneticPr fontId="7"/>
  </si>
  <si>
    <t>ウエイト</t>
    <phoneticPr fontId="7"/>
  </si>
  <si>
    <t>要　　　　　　素</t>
  </si>
  <si>
    <t>（製造販売後臨床試験）</t>
    <rPh sb="1" eb="3">
      <t>セイゾウ</t>
    </rPh>
    <rPh sb="3" eb="6">
      <t>ハンバイゴ</t>
    </rPh>
    <rPh sb="6" eb="8">
      <t>リンショウ</t>
    </rPh>
    <rPh sb="8" eb="10">
      <t>シケン</t>
    </rPh>
    <phoneticPr fontId="7"/>
  </si>
  <si>
    <t>１症例当たり患者来院回数</t>
    <rPh sb="1" eb="3">
      <t>ショウレイ</t>
    </rPh>
    <rPh sb="3" eb="4">
      <t>ア</t>
    </rPh>
    <rPh sb="6" eb="8">
      <t>カンジャ</t>
    </rPh>
    <rPh sb="8" eb="10">
      <t>ライイン</t>
    </rPh>
    <rPh sb="10" eb="12">
      <t>カイスウ</t>
    </rPh>
    <phoneticPr fontId="7"/>
  </si>
  <si>
    <t>回</t>
    <rPh sb="0" eb="1">
      <t>カイ</t>
    </rPh>
    <phoneticPr fontId="7"/>
  </si>
  <si>
    <t>１症例当たりの投与期間</t>
    <rPh sb="1" eb="3">
      <t>ショウレイ</t>
    </rPh>
    <rPh sb="3" eb="4">
      <t>ア</t>
    </rPh>
    <rPh sb="7" eb="9">
      <t>トウヨ</t>
    </rPh>
    <rPh sb="9" eb="11">
      <t>キカン</t>
    </rPh>
    <phoneticPr fontId="7"/>
  </si>
  <si>
    <t>週</t>
    <rPh sb="0" eb="1">
      <t>シュウ</t>
    </rPh>
    <phoneticPr fontId="7"/>
  </si>
  <si>
    <t>有・無いずれかを記入して下さい。</t>
    <rPh sb="0" eb="1">
      <t>ユウ</t>
    </rPh>
    <rPh sb="2" eb="3">
      <t>ム</t>
    </rPh>
    <rPh sb="8" eb="10">
      <t>キニュウ</t>
    </rPh>
    <rPh sb="12" eb="13">
      <t>クダ</t>
    </rPh>
    <phoneticPr fontId="7"/>
  </si>
  <si>
    <t>　　　　　　　区分
経費内訳</t>
    <rPh sb="10" eb="12">
      <t>ケイヒ</t>
    </rPh>
    <rPh sb="12" eb="14">
      <t>ウチワケ</t>
    </rPh>
    <phoneticPr fontId="7"/>
  </si>
  <si>
    <t>積算内訳</t>
    <rPh sb="0" eb="2">
      <t>セキサン</t>
    </rPh>
    <rPh sb="2" eb="4">
      <t>ウチワケ</t>
    </rPh>
    <phoneticPr fontId="7"/>
  </si>
  <si>
    <t>契約単位
算定経費</t>
    <rPh sb="0" eb="2">
      <t>ケイヤク</t>
    </rPh>
    <rPh sb="2" eb="4">
      <t>タンイ</t>
    </rPh>
    <rPh sb="5" eb="7">
      <t>サンテイ</t>
    </rPh>
    <rPh sb="7" eb="9">
      <t>ケイヒ</t>
    </rPh>
    <phoneticPr fontId="7"/>
  </si>
  <si>
    <t>症例単位
算定経費</t>
    <rPh sb="0" eb="2">
      <t>ショウレイ</t>
    </rPh>
    <rPh sb="2" eb="4">
      <t>タンイ</t>
    </rPh>
    <rPh sb="5" eb="7">
      <t>サンテイ</t>
    </rPh>
    <rPh sb="7" eb="9">
      <t>ケイヒ</t>
    </rPh>
    <phoneticPr fontId="7"/>
  </si>
  <si>
    <t>当該治験の審査及び各種手続きに必要な経費</t>
    <rPh sb="0" eb="2">
      <t>トウガイ</t>
    </rPh>
    <rPh sb="2" eb="4">
      <t>チケン</t>
    </rPh>
    <rPh sb="5" eb="7">
      <t>シンサ</t>
    </rPh>
    <rPh sb="7" eb="8">
      <t>オヨ</t>
    </rPh>
    <rPh sb="9" eb="11">
      <t>カクシュ</t>
    </rPh>
    <rPh sb="11" eb="13">
      <t>テツヅ</t>
    </rPh>
    <rPh sb="15" eb="17">
      <t>ヒツヨウ</t>
    </rPh>
    <rPh sb="18" eb="20">
      <t>ケイヒ</t>
    </rPh>
    <phoneticPr fontId="7"/>
  </si>
  <si>
    <t>当該治験の治験薬等の管理経費</t>
    <phoneticPr fontId="7"/>
  </si>
  <si>
    <t>当該治験に関連して必要となる経費</t>
  </si>
  <si>
    <t xml:space="preserve">所要額  </t>
    <phoneticPr fontId="7"/>
  </si>
  <si>
    <t>当該治験に必要な機械器具等の購入・設置に要する経費</t>
    <rPh sb="0" eb="2">
      <t>トウガイ</t>
    </rPh>
    <rPh sb="2" eb="4">
      <t>チケン</t>
    </rPh>
    <rPh sb="5" eb="7">
      <t>ヒツヨウ</t>
    </rPh>
    <rPh sb="8" eb="10">
      <t>キカイ</t>
    </rPh>
    <rPh sb="10" eb="12">
      <t>キグ</t>
    </rPh>
    <rPh sb="12" eb="13">
      <t>トウ</t>
    </rPh>
    <rPh sb="14" eb="16">
      <t>コウニュウ</t>
    </rPh>
    <rPh sb="17" eb="19">
      <t>セッチ</t>
    </rPh>
    <rPh sb="20" eb="21">
      <t>ヨウ</t>
    </rPh>
    <rPh sb="23" eb="25">
      <t>ケイヒ</t>
    </rPh>
    <phoneticPr fontId="7"/>
  </si>
  <si>
    <t>所要額</t>
    <rPh sb="0" eb="3">
      <t>ショヨウガク</t>
    </rPh>
    <phoneticPr fontId="7"/>
  </si>
  <si>
    <t>当該治験を実施するために必要な経費</t>
    <rPh sb="0" eb="2">
      <t>トウガイ</t>
    </rPh>
    <rPh sb="2" eb="4">
      <t>チケン</t>
    </rPh>
    <rPh sb="5" eb="7">
      <t>ジッシ</t>
    </rPh>
    <rPh sb="12" eb="14">
      <t>ヒツヨウ</t>
    </rPh>
    <rPh sb="15" eb="17">
      <t>ケイヒ</t>
    </rPh>
    <phoneticPr fontId="7"/>
  </si>
  <si>
    <t>当該治験に関連して必要となる症例発表等経費</t>
    <rPh sb="0" eb="2">
      <t>トウガイ</t>
    </rPh>
    <rPh sb="2" eb="4">
      <t>チケン</t>
    </rPh>
    <rPh sb="5" eb="7">
      <t>カンレン</t>
    </rPh>
    <rPh sb="9" eb="11">
      <t>ヒツヨウ</t>
    </rPh>
    <rPh sb="14" eb="16">
      <t>ショウレイ</t>
    </rPh>
    <rPh sb="16" eb="18">
      <t>ハッピョウ</t>
    </rPh>
    <rPh sb="18" eb="19">
      <t>トウ</t>
    </rPh>
    <rPh sb="19" eb="21">
      <t>ケイヒ</t>
    </rPh>
    <phoneticPr fontId="7"/>
  </si>
  <si>
    <t>当該治験に関連して必要となる研究経費</t>
    <rPh sb="14" eb="16">
      <t>ケンキュウ</t>
    </rPh>
    <phoneticPr fontId="7"/>
  </si>
  <si>
    <t>当該治験に関わるＣＲＣの研修等に必要な経費</t>
    <rPh sb="0" eb="2">
      <t>トウガイ</t>
    </rPh>
    <rPh sb="2" eb="4">
      <t>チケン</t>
    </rPh>
    <rPh sb="5" eb="6">
      <t>カカ</t>
    </rPh>
    <rPh sb="12" eb="14">
      <t>ケンシュウ</t>
    </rPh>
    <rPh sb="14" eb="15">
      <t>トウ</t>
    </rPh>
    <rPh sb="16" eb="18">
      <t>ヒツヨウ</t>
    </rPh>
    <rPh sb="19" eb="21">
      <t>ケイヒ</t>
    </rPh>
    <phoneticPr fontId="7"/>
  </si>
  <si>
    <t>被験者の交通費等の負担軽減費</t>
  </si>
  <si>
    <t>治験の実施のために必要な事務的、管理的経費</t>
    <rPh sb="12" eb="15">
      <t>ジムテキ</t>
    </rPh>
    <rPh sb="16" eb="19">
      <t>カンリテキ</t>
    </rPh>
    <rPh sb="19" eb="21">
      <t>ケイヒ</t>
    </rPh>
    <phoneticPr fontId="7"/>
  </si>
  <si>
    <t>(1)直接経費
　　小　　　計</t>
    <rPh sb="3" eb="5">
      <t>チョクセツ</t>
    </rPh>
    <rPh sb="5" eb="7">
      <t>ケイヒ</t>
    </rPh>
    <rPh sb="10" eb="11">
      <t>ショウ</t>
    </rPh>
    <rPh sb="14" eb="15">
      <t>ケイ</t>
    </rPh>
    <phoneticPr fontId="7"/>
  </si>
  <si>
    <t>(2)間接経費
(小数点以下切上げ）</t>
    <rPh sb="9" eb="12">
      <t>ショウスウテン</t>
    </rPh>
    <rPh sb="12" eb="14">
      <t>イカ</t>
    </rPh>
    <rPh sb="14" eb="15">
      <t>キ</t>
    </rPh>
    <rPh sb="15" eb="16">
      <t>ア</t>
    </rPh>
    <phoneticPr fontId="7"/>
  </si>
  <si>
    <t>(１)直接経費×３０％</t>
    <rPh sb="3" eb="5">
      <t>チョクセツ</t>
    </rPh>
    <rPh sb="5" eb="7">
      <t>ケイヒ</t>
    </rPh>
    <phoneticPr fontId="7"/>
  </si>
  <si>
    <t>(1)+(2)
　　合　　　計</t>
    <rPh sb="10" eb="11">
      <t>ゴウ</t>
    </rPh>
    <rPh sb="14" eb="15">
      <t>ケイ</t>
    </rPh>
    <phoneticPr fontId="7"/>
  </si>
  <si>
    <t>部分に記入していただくと、自動的に計算されます。</t>
    <rPh sb="0" eb="2">
      <t>ブブン</t>
    </rPh>
    <rPh sb="3" eb="5">
      <t>キニュウ</t>
    </rPh>
    <rPh sb="13" eb="16">
      <t>ジドウテキ</t>
    </rPh>
    <rPh sb="17" eb="19">
      <t>ケイサン</t>
    </rPh>
    <phoneticPr fontId="7"/>
  </si>
  <si>
    <t>各経費内訳の算定で、小数点以下の端数（円未満）がでた場合は、それぞれの経費内訳ごとに切上げてください。</t>
  </si>
  <si>
    <t>【治験経費の請求方法】</t>
    <rPh sb="1" eb="3">
      <t>チケン</t>
    </rPh>
    <rPh sb="3" eb="5">
      <t>ケイヒ</t>
    </rPh>
    <phoneticPr fontId="7"/>
  </si>
  <si>
    <t>契約締結時に「契約単位算定経費」を請求し、その後は、治験実施症例１例ごとに「症例単位算定経費」を請求する。</t>
    <rPh sb="2" eb="4">
      <t>テイケツ</t>
    </rPh>
    <rPh sb="9" eb="11">
      <t>タンイ</t>
    </rPh>
    <rPh sb="11" eb="13">
      <t>サンテイ</t>
    </rPh>
    <rPh sb="13" eb="15">
      <t>ケイヒ</t>
    </rPh>
    <rPh sb="26" eb="28">
      <t>チケン</t>
    </rPh>
    <rPh sb="28" eb="30">
      <t>ジッシ</t>
    </rPh>
    <rPh sb="30" eb="32">
      <t>ショウレイ</t>
    </rPh>
    <rPh sb="33" eb="34">
      <t>レイ</t>
    </rPh>
    <rPh sb="40" eb="42">
      <t>タンイ</t>
    </rPh>
    <rPh sb="42" eb="44">
      <t>サンテイ</t>
    </rPh>
    <rPh sb="44" eb="46">
      <t>ケイヒ</t>
    </rPh>
    <phoneticPr fontId="7"/>
  </si>
  <si>
    <t>眼科</t>
    <rPh sb="0" eb="2">
      <t>ガンカ</t>
    </rPh>
    <phoneticPr fontId="7"/>
  </si>
  <si>
    <t>部分に「○」と記入していただくと、自動的に計算されます。</t>
    <rPh sb="0" eb="2">
      <t>ブブン</t>
    </rPh>
    <rPh sb="7" eb="9">
      <t>キニュウ</t>
    </rPh>
    <rPh sb="17" eb="20">
      <t>ジドウテキ</t>
    </rPh>
    <rPh sb="21" eb="23">
      <t>ケイサン</t>
    </rPh>
    <phoneticPr fontId="7"/>
  </si>
  <si>
    <t>Ｃ</t>
    <phoneticPr fontId="7"/>
  </si>
  <si>
    <t>Ｆ</t>
    <phoneticPr fontId="7"/>
  </si>
  <si>
    <t>Ｈ</t>
    <phoneticPr fontId="7"/>
  </si>
  <si>
    <t>成人（高齢者、肝腎障害等合併有）</t>
    <phoneticPr fontId="7"/>
  </si>
  <si>
    <t>小　児</t>
    <rPh sb="0" eb="1">
      <t>コ</t>
    </rPh>
    <rPh sb="2" eb="3">
      <t>コ</t>
    </rPh>
    <phoneticPr fontId="7"/>
  </si>
  <si>
    <t>新生児、
低体重出生児</t>
    <phoneticPr fontId="3"/>
  </si>
  <si>
    <t>機能検査、画像診断等</t>
    <phoneticPr fontId="3"/>
  </si>
  <si>
    <t>２項目以下</t>
    <phoneticPr fontId="3"/>
  </si>
  <si>
    <t>３項目以上</t>
    <phoneticPr fontId="3"/>
  </si>
  <si>
    <t>５項目以上</t>
    <rPh sb="1" eb="3">
      <t>コウモク</t>
    </rPh>
    <rPh sb="3" eb="5">
      <t>イジョウ</t>
    </rPh>
    <phoneticPr fontId="3"/>
  </si>
  <si>
    <t>被験者の選出
（適格＋除外基準）</t>
    <rPh sb="0" eb="3">
      <t>ヒケンシャ</t>
    </rPh>
    <rPh sb="4" eb="6">
      <t>センシュツ</t>
    </rPh>
    <rPh sb="8" eb="10">
      <t>テキカク</t>
    </rPh>
    <rPh sb="11" eb="13">
      <t>ジョガイ</t>
    </rPh>
    <rPh sb="13" eb="15">
      <t>キジュン</t>
    </rPh>
    <phoneticPr fontId="7"/>
  </si>
  <si>
    <t>19以下</t>
    <rPh sb="2" eb="4">
      <t>イカ</t>
    </rPh>
    <phoneticPr fontId="7"/>
  </si>
  <si>
    <t>30以上</t>
    <rPh sb="2" eb="4">
      <t>イジョウ</t>
    </rPh>
    <phoneticPr fontId="7"/>
  </si>
  <si>
    <t>観察期の期間</t>
    <rPh sb="0" eb="2">
      <t>カンサツ</t>
    </rPh>
    <rPh sb="2" eb="3">
      <t>キ</t>
    </rPh>
    <phoneticPr fontId="7"/>
  </si>
  <si>
    <t>５～１１週</t>
    <phoneticPr fontId="7"/>
  </si>
  <si>
    <t>１２週以上</t>
    <rPh sb="2" eb="3">
      <t>シュウ</t>
    </rPh>
    <rPh sb="3" eb="5">
      <t>イジョウ</t>
    </rPh>
    <phoneticPr fontId="7"/>
  </si>
  <si>
    <t>観察期の観察回数
(受診回数)</t>
    <rPh sb="0" eb="2">
      <t>カンサツ</t>
    </rPh>
    <rPh sb="2" eb="3">
      <t>キ</t>
    </rPh>
    <rPh sb="6" eb="8">
      <t>カイスウ</t>
    </rPh>
    <phoneticPr fontId="3"/>
  </si>
  <si>
    <t>1回</t>
    <rPh sb="1" eb="2">
      <t>カイ</t>
    </rPh>
    <phoneticPr fontId="7"/>
  </si>
  <si>
    <t>２回</t>
    <phoneticPr fontId="7"/>
  </si>
  <si>
    <t>３回</t>
    <phoneticPr fontId="7"/>
  </si>
  <si>
    <t>観察期の
臨床検査・自他覚症状観察項目数（受診１回当り）</t>
    <rPh sb="0" eb="2">
      <t>カンサツ</t>
    </rPh>
    <rPh sb="2" eb="3">
      <t>キ</t>
    </rPh>
    <phoneticPr fontId="3"/>
  </si>
  <si>
    <t>５１～
１００項目</t>
    <phoneticPr fontId="7"/>
  </si>
  <si>
    <t>観察期の
機能検査、画像診断等</t>
    <rPh sb="0" eb="2">
      <t>カンサツ</t>
    </rPh>
    <rPh sb="2" eb="3">
      <t>キ</t>
    </rPh>
    <phoneticPr fontId="3"/>
  </si>
  <si>
    <t>観察期の画像提供</t>
    <rPh sb="0" eb="2">
      <t>カンサツ</t>
    </rPh>
    <rPh sb="2" eb="3">
      <t>キ</t>
    </rPh>
    <rPh sb="4" eb="6">
      <t>ガゾウ</t>
    </rPh>
    <rPh sb="6" eb="8">
      <t>テイキョウ</t>
    </rPh>
    <phoneticPr fontId="3"/>
  </si>
  <si>
    <r>
      <t xml:space="preserve">あり
</t>
    </r>
    <r>
      <rPr>
        <sz val="8"/>
        <rFont val="ＭＳ ゴシック"/>
        <family val="3"/>
        <charset val="128"/>
      </rPr>
      <t>(モニターに提供)</t>
    </r>
    <rPh sb="9" eb="11">
      <t>テイキョウ</t>
    </rPh>
    <phoneticPr fontId="3"/>
  </si>
  <si>
    <r>
      <t xml:space="preserve">あり
</t>
    </r>
    <r>
      <rPr>
        <sz val="8"/>
        <rFont val="ＭＳ ゴシック"/>
        <family val="3"/>
        <charset val="128"/>
      </rPr>
      <t>(郵送orWeb送信)</t>
    </r>
    <rPh sb="4" eb="6">
      <t>ユウソウ</t>
    </rPh>
    <rPh sb="11" eb="13">
      <t>ソウシン</t>
    </rPh>
    <phoneticPr fontId="3"/>
  </si>
  <si>
    <t>観察期のプラセボ投与</t>
    <rPh sb="0" eb="2">
      <t>カンサツ</t>
    </rPh>
    <rPh sb="2" eb="3">
      <t>キ</t>
    </rPh>
    <rPh sb="8" eb="10">
      <t>トウヨ</t>
    </rPh>
    <phoneticPr fontId="3"/>
  </si>
  <si>
    <t>合　　　　　　計</t>
    <rPh sb="0" eb="1">
      <t>ゴウ</t>
    </rPh>
    <phoneticPr fontId="7"/>
  </si>
  <si>
    <t>プレスクリーニングによる脱落には適応しない。</t>
    <rPh sb="12" eb="14">
      <t>ダツラク</t>
    </rPh>
    <rPh sb="16" eb="18">
      <t>テキオウ</t>
    </rPh>
    <phoneticPr fontId="3"/>
  </si>
  <si>
    <t>サブスタディの実施数</t>
    <rPh sb="7" eb="9">
      <t>ジッシ</t>
    </rPh>
    <rPh sb="9" eb="10">
      <t>スウ</t>
    </rPh>
    <phoneticPr fontId="3"/>
  </si>
  <si>
    <t>２～４</t>
    <phoneticPr fontId="3"/>
  </si>
  <si>
    <t>５以上</t>
    <rPh sb="1" eb="3">
      <t>イジョウ</t>
    </rPh>
    <phoneticPr fontId="3"/>
  </si>
  <si>
    <t>画像提供</t>
    <rPh sb="0" eb="2">
      <t>ガゾウ</t>
    </rPh>
    <rPh sb="2" eb="4">
      <t>テイキョウ</t>
    </rPh>
    <phoneticPr fontId="3"/>
  </si>
  <si>
    <t>テスト画像の提供</t>
    <rPh sb="3" eb="5">
      <t>ガゾウ</t>
    </rPh>
    <rPh sb="6" eb="8">
      <t>テイキョウ</t>
    </rPh>
    <phoneticPr fontId="3"/>
  </si>
  <si>
    <t>あり</t>
    <phoneticPr fontId="3"/>
  </si>
  <si>
    <t>生検</t>
    <rPh sb="0" eb="2">
      <t>セイケン</t>
    </rPh>
    <phoneticPr fontId="3"/>
  </si>
  <si>
    <t>Ｐ</t>
    <phoneticPr fontId="3"/>
  </si>
  <si>
    <t>Ｇ</t>
    <phoneticPr fontId="7"/>
  </si>
  <si>
    <t>20～29</t>
    <phoneticPr fontId="7"/>
  </si>
  <si>
    <t>Ｈ</t>
    <phoneticPr fontId="7"/>
  </si>
  <si>
    <t>Ｉ</t>
    <phoneticPr fontId="7"/>
  </si>
  <si>
    <t>Ｊ</t>
    <phoneticPr fontId="7"/>
  </si>
  <si>
    <t>Ｋ</t>
    <phoneticPr fontId="7"/>
  </si>
  <si>
    <t>Ｌ</t>
    <phoneticPr fontId="7"/>
  </si>
  <si>
    <t>Ｍ</t>
    <phoneticPr fontId="7"/>
  </si>
  <si>
    <t>Ｎ</t>
    <phoneticPr fontId="7"/>
  </si>
  <si>
    <t>Ｏ</t>
    <phoneticPr fontId="7"/>
  </si>
  <si>
    <t>投与期間</t>
    <phoneticPr fontId="3"/>
  </si>
  <si>
    <t>契約内容</t>
    <rPh sb="0" eb="2">
      <t>ケイヤク</t>
    </rPh>
    <rPh sb="2" eb="4">
      <t>ナイヨウ</t>
    </rPh>
    <phoneticPr fontId="3"/>
  </si>
  <si>
    <t>脱落症例に係る経費</t>
    <rPh sb="0" eb="2">
      <t>ダツラク</t>
    </rPh>
    <rPh sb="2" eb="4">
      <t>ショウレイ</t>
    </rPh>
    <rPh sb="5" eb="6">
      <t>カカ</t>
    </rPh>
    <rPh sb="7" eb="9">
      <t>ケイヒ</t>
    </rPh>
    <phoneticPr fontId="7"/>
  </si>
  <si>
    <t>脱落症例</t>
    <rPh sb="0" eb="2">
      <t>ダツラク</t>
    </rPh>
    <rPh sb="2" eb="4">
      <t>ショウレイ</t>
    </rPh>
    <phoneticPr fontId="7"/>
  </si>
  <si>
    <t>プレスクリーニング</t>
    <phoneticPr fontId="7"/>
  </si>
  <si>
    <t>治験経費算定明細書（製造販売後臨床試験）</t>
    <rPh sb="6" eb="9">
      <t>メイサイショ</t>
    </rPh>
    <rPh sb="10" eb="12">
      <t>セイゾウ</t>
    </rPh>
    <rPh sb="12" eb="14">
      <t>ハンバイ</t>
    </rPh>
    <rPh sb="14" eb="15">
      <t>ゴ</t>
    </rPh>
    <rPh sb="15" eb="17">
      <t>リンショウ</t>
    </rPh>
    <rPh sb="17" eb="19">
      <t>シケン</t>
    </rPh>
    <phoneticPr fontId="7"/>
  </si>
  <si>
    <t>静　注
・硝子体内注</t>
    <rPh sb="5" eb="8">
      <t>ショウシタイ</t>
    </rPh>
    <rPh sb="8" eb="9">
      <t>ナイ</t>
    </rPh>
    <rPh sb="9" eb="10">
      <t>チュウ</t>
    </rPh>
    <phoneticPr fontId="3"/>
  </si>
  <si>
    <t>４９週から２４週ごとに３ポイント加算（注）</t>
    <rPh sb="2" eb="3">
      <t>シュウ</t>
    </rPh>
    <rPh sb="7" eb="8">
      <t>シュウ</t>
    </rPh>
    <rPh sb="16" eb="18">
      <t>カサン</t>
    </rPh>
    <rPh sb="19" eb="20">
      <t>チュウ</t>
    </rPh>
    <phoneticPr fontId="7"/>
  </si>
  <si>
    <r>
      <t xml:space="preserve">あり
</t>
    </r>
    <r>
      <rPr>
        <sz val="8"/>
        <rFont val="ＭＳ ゴシック"/>
        <family val="3"/>
        <charset val="128"/>
      </rPr>
      <t>（郵送orWeb送信）</t>
    </r>
    <rPh sb="4" eb="6">
      <t>ユウソウ</t>
    </rPh>
    <rPh sb="11" eb="13">
      <t>ソウシン</t>
    </rPh>
    <phoneticPr fontId="3"/>
  </si>
  <si>
    <t>実施医療機関名</t>
    <rPh sb="0" eb="2">
      <t>ジッシ</t>
    </rPh>
    <rPh sb="2" eb="4">
      <t>イリョウ</t>
    </rPh>
    <rPh sb="4" eb="6">
      <t>キカン</t>
    </rPh>
    <rPh sb="6" eb="7">
      <t>メイ</t>
    </rPh>
    <phoneticPr fontId="3"/>
  </si>
  <si>
    <t>整理番号</t>
    <rPh sb="0" eb="2">
      <t>セイリ</t>
    </rPh>
    <rPh sb="2" eb="4">
      <t>バンゴウ</t>
    </rPh>
    <phoneticPr fontId="3"/>
  </si>
  <si>
    <t>大阪大学医学部附属病院</t>
    <rPh sb="0" eb="2">
      <t>オオサカ</t>
    </rPh>
    <rPh sb="2" eb="4">
      <t>ダイガク</t>
    </rPh>
    <rPh sb="4" eb="6">
      <t>イガク</t>
    </rPh>
    <rPh sb="6" eb="7">
      <t>ブ</t>
    </rPh>
    <rPh sb="7" eb="9">
      <t>フゾク</t>
    </rPh>
    <rPh sb="9" eb="11">
      <t>ビョウイン</t>
    </rPh>
    <phoneticPr fontId="3"/>
  </si>
  <si>
    <t>当該治験を実施するためにＣＴ・ＭＲＩの読影に必要な経費</t>
    <rPh sb="0" eb="2">
      <t>トウガイ</t>
    </rPh>
    <rPh sb="2" eb="4">
      <t>チケン</t>
    </rPh>
    <rPh sb="5" eb="7">
      <t>ジッシ</t>
    </rPh>
    <rPh sb="22" eb="24">
      <t>ヒツヨウ</t>
    </rPh>
    <phoneticPr fontId="3"/>
  </si>
  <si>
    <t>回</t>
    <rPh sb="0" eb="1">
      <t>カイ</t>
    </rPh>
    <phoneticPr fontId="3"/>
  </si>
  <si>
    <t>本院を含めた審査受託施設数
　本院のみの場合は「1」と記入</t>
    <rPh sb="0" eb="2">
      <t>ホンイン</t>
    </rPh>
    <rPh sb="3" eb="4">
      <t>フク</t>
    </rPh>
    <rPh sb="6" eb="8">
      <t>シンサ</t>
    </rPh>
    <rPh sb="8" eb="10">
      <t>ジュタク</t>
    </rPh>
    <rPh sb="10" eb="13">
      <t>シセツスウ</t>
    </rPh>
    <rPh sb="27" eb="29">
      <t>キニュウ</t>
    </rPh>
    <phoneticPr fontId="7"/>
  </si>
  <si>
    <t>但し、本院を含めて審査施設数が6を超える場合は、以下</t>
    <rPh sb="0" eb="1">
      <t>タダ</t>
    </rPh>
    <rPh sb="3" eb="5">
      <t>ホンイン</t>
    </rPh>
    <rPh sb="6" eb="7">
      <t>フク</t>
    </rPh>
    <rPh sb="9" eb="11">
      <t>シンサ</t>
    </rPh>
    <rPh sb="11" eb="13">
      <t>シセツ</t>
    </rPh>
    <rPh sb="13" eb="14">
      <t>スウ</t>
    </rPh>
    <rPh sb="17" eb="18">
      <t>コ</t>
    </rPh>
    <rPh sb="20" eb="22">
      <t>バアイ</t>
    </rPh>
    <rPh sb="24" eb="26">
      <t>イカ</t>
    </rPh>
    <phoneticPr fontId="3"/>
  </si>
  <si>
    <t>実施状況報告書の審査（毎年３月）</t>
    <rPh sb="0" eb="2">
      <t>ジッシ</t>
    </rPh>
    <rPh sb="2" eb="4">
      <t>ジョウキョウ</t>
    </rPh>
    <rPh sb="4" eb="7">
      <t>ホウコクショ</t>
    </rPh>
    <rPh sb="8" eb="10">
      <t>シンサ</t>
    </rPh>
    <rPh sb="11" eb="12">
      <t>マイ</t>
    </rPh>
    <rPh sb="12" eb="13">
      <t>ネン</t>
    </rPh>
    <rPh sb="14" eb="15">
      <t>ガツ</t>
    </rPh>
    <phoneticPr fontId="3"/>
  </si>
  <si>
    <t>審査単位
算定経費</t>
    <rPh sb="0" eb="2">
      <t>シンサ</t>
    </rPh>
    <rPh sb="2" eb="4">
      <t>タンイ</t>
    </rPh>
    <rPh sb="5" eb="7">
      <t>サンテイ</t>
    </rPh>
    <rPh sb="7" eb="9">
      <t>ケイヒ</t>
    </rPh>
    <phoneticPr fontId="3"/>
  </si>
  <si>
    <t>Ｑ</t>
    <phoneticPr fontId="3"/>
  </si>
  <si>
    <t>Ｒ</t>
    <phoneticPr fontId="3"/>
  </si>
  <si>
    <t>ウエイト</t>
    <phoneticPr fontId="3"/>
  </si>
  <si>
    <t>Ⅲ
(ウエイト×3)</t>
    <phoneticPr fontId="3"/>
  </si>
  <si>
    <t>Ⅳ
(ウエイト×5)</t>
    <phoneticPr fontId="3"/>
  </si>
  <si>
    <t>ポイント</t>
    <phoneticPr fontId="3"/>
  </si>
  <si>
    <t>治験薬の剤形(複数該当はウエイトが高い方とする)</t>
    <rPh sb="0" eb="3">
      <t>チケンヤク</t>
    </rPh>
    <rPh sb="4" eb="5">
      <t>ザイ</t>
    </rPh>
    <rPh sb="5" eb="6">
      <t>ケイ</t>
    </rPh>
    <phoneticPr fontId="3"/>
  </si>
  <si>
    <t>内服・外用剤・予包散剤</t>
    <rPh sb="0" eb="2">
      <t>ナイフク</t>
    </rPh>
    <rPh sb="3" eb="5">
      <t>ガイヨウ</t>
    </rPh>
    <rPh sb="5" eb="6">
      <t>ザイ</t>
    </rPh>
    <rPh sb="7" eb="8">
      <t>ヨ</t>
    </rPh>
    <rPh sb="8" eb="9">
      <t>ホウ</t>
    </rPh>
    <rPh sb="9" eb="11">
      <t>サンザイ</t>
    </rPh>
    <phoneticPr fontId="3"/>
  </si>
  <si>
    <t>秤量散剤・水剤</t>
    <rPh sb="0" eb="2">
      <t>ヒョウリョウ</t>
    </rPh>
    <rPh sb="2" eb="4">
      <t>サンザイ</t>
    </rPh>
    <rPh sb="5" eb="6">
      <t>スイ</t>
    </rPh>
    <rPh sb="6" eb="7">
      <t>ザイ</t>
    </rPh>
    <phoneticPr fontId="3"/>
  </si>
  <si>
    <t>Ｂ</t>
    <phoneticPr fontId="3"/>
  </si>
  <si>
    <t>治験薬の剤数・規格数・管理が必要な資材数の合計</t>
    <rPh sb="0" eb="3">
      <t>チケンヤク</t>
    </rPh>
    <rPh sb="4" eb="5">
      <t>ザイ</t>
    </rPh>
    <rPh sb="5" eb="6">
      <t>スウ</t>
    </rPh>
    <rPh sb="7" eb="9">
      <t>キカク</t>
    </rPh>
    <rPh sb="9" eb="10">
      <t>スウ</t>
    </rPh>
    <rPh sb="11" eb="13">
      <t>カンリ</t>
    </rPh>
    <rPh sb="14" eb="16">
      <t>ヒツヨウ</t>
    </rPh>
    <rPh sb="17" eb="19">
      <t>シザイ</t>
    </rPh>
    <rPh sb="19" eb="20">
      <t>カズ</t>
    </rPh>
    <rPh sb="21" eb="23">
      <t>ゴウケイ</t>
    </rPh>
    <phoneticPr fontId="3"/>
  </si>
  <si>
    <t>１種類</t>
    <rPh sb="1" eb="3">
      <t>シュルイ</t>
    </rPh>
    <phoneticPr fontId="3"/>
  </si>
  <si>
    <t>2種類</t>
    <rPh sb="1" eb="3">
      <t>シュルイ</t>
    </rPh>
    <phoneticPr fontId="3"/>
  </si>
  <si>
    <t>3種類</t>
    <rPh sb="1" eb="3">
      <t>シュルイ</t>
    </rPh>
    <phoneticPr fontId="3"/>
  </si>
  <si>
    <t>4種類から１種類ごとに４ポイントを加算（注１）</t>
    <rPh sb="1" eb="3">
      <t>シュルイ</t>
    </rPh>
    <rPh sb="6" eb="7">
      <t>シュ</t>
    </rPh>
    <rPh sb="7" eb="8">
      <t>ルイ</t>
    </rPh>
    <rPh sb="17" eb="19">
      <t>カサン</t>
    </rPh>
    <rPh sb="20" eb="21">
      <t>チュウ</t>
    </rPh>
    <phoneticPr fontId="3"/>
  </si>
  <si>
    <t>デザイン</t>
    <phoneticPr fontId="3"/>
  </si>
  <si>
    <t>オープン</t>
    <phoneticPr fontId="3"/>
  </si>
  <si>
    <t>二重盲検*1</t>
    <rPh sb="0" eb="4">
      <t>ニジュウモウケン</t>
    </rPh>
    <phoneticPr fontId="3"/>
  </si>
  <si>
    <t>４９週から２４週ごとに６ポイントを加算（注２）</t>
    <phoneticPr fontId="3"/>
  </si>
  <si>
    <t>Ｆ</t>
    <phoneticPr fontId="7"/>
  </si>
  <si>
    <t>Ｇ</t>
    <phoneticPr fontId="7"/>
  </si>
  <si>
    <t>【注射薬混合調製が必要な場合】1クールの日数</t>
    <rPh sb="1" eb="4">
      <t>チュウシャヤク</t>
    </rPh>
    <rPh sb="4" eb="6">
      <t>コンゴウ</t>
    </rPh>
    <rPh sb="6" eb="8">
      <t>チョウセイ</t>
    </rPh>
    <rPh sb="9" eb="11">
      <t>ヒツヨウ</t>
    </rPh>
    <rPh sb="12" eb="14">
      <t>バアイ</t>
    </rPh>
    <rPh sb="20" eb="21">
      <t>ニチ</t>
    </rPh>
    <rPh sb="21" eb="22">
      <t>スウ</t>
    </rPh>
    <phoneticPr fontId="20"/>
  </si>
  <si>
    <t>２８日以上</t>
    <rPh sb="2" eb="3">
      <t>ニチ</t>
    </rPh>
    <rPh sb="3" eb="5">
      <t>イジョウ</t>
    </rPh>
    <phoneticPr fontId="3"/>
  </si>
  <si>
    <t>２１日</t>
    <rPh sb="2" eb="3">
      <t>ニチ</t>
    </rPh>
    <phoneticPr fontId="3"/>
  </si>
  <si>
    <t>１４日</t>
    <rPh sb="2" eb="3">
      <t>ニチ</t>
    </rPh>
    <phoneticPr fontId="3"/>
  </si>
  <si>
    <t>７日以内</t>
    <rPh sb="1" eb="2">
      <t>ニチ</t>
    </rPh>
    <rPh sb="2" eb="4">
      <t>イナイ</t>
    </rPh>
    <phoneticPr fontId="3"/>
  </si>
  <si>
    <t>【注射薬混合調製が必要な場合】 1クール当たり混合調製する薬剤数*2</t>
    <rPh sb="1" eb="4">
      <t>チュウシャヤク</t>
    </rPh>
    <rPh sb="9" eb="11">
      <t>ヒツヨウ</t>
    </rPh>
    <rPh sb="20" eb="21">
      <t>ア</t>
    </rPh>
    <rPh sb="23" eb="25">
      <t>コンゴウ</t>
    </rPh>
    <rPh sb="25" eb="27">
      <t>チョウセイ</t>
    </rPh>
    <rPh sb="29" eb="31">
      <t>ヤクザイ</t>
    </rPh>
    <rPh sb="31" eb="32">
      <t>スウ</t>
    </rPh>
    <phoneticPr fontId="3"/>
  </si>
  <si>
    <t>１剤</t>
    <rPh sb="1" eb="2">
      <t>ザイ</t>
    </rPh>
    <phoneticPr fontId="3"/>
  </si>
  <si>
    <t>２剤</t>
    <rPh sb="1" eb="2">
      <t>ザイ</t>
    </rPh>
    <phoneticPr fontId="3"/>
  </si>
  <si>
    <t>３剤</t>
    <rPh sb="1" eb="2">
      <t>ザイ</t>
    </rPh>
    <phoneticPr fontId="3"/>
  </si>
  <si>
    <t>４剤から１剤ごとに６ポイントを加算（注３）</t>
    <rPh sb="1" eb="2">
      <t>ザイ</t>
    </rPh>
    <rPh sb="5" eb="6">
      <t>ザイ</t>
    </rPh>
    <rPh sb="18" eb="19">
      <t>チュウ</t>
    </rPh>
    <phoneticPr fontId="3"/>
  </si>
  <si>
    <t>Ｉ</t>
    <phoneticPr fontId="7"/>
  </si>
  <si>
    <t>保存状況(複数該当はウエイトが高い方とする)</t>
    <rPh sb="0" eb="2">
      <t>ホゾン</t>
    </rPh>
    <rPh sb="2" eb="4">
      <t>ジョウキョウ</t>
    </rPh>
    <rPh sb="5" eb="7">
      <t>フクスウ</t>
    </rPh>
    <rPh sb="7" eb="9">
      <t>ガイトウ</t>
    </rPh>
    <rPh sb="15" eb="16">
      <t>タカ</t>
    </rPh>
    <rPh sb="17" eb="18">
      <t>ホウ</t>
    </rPh>
    <phoneticPr fontId="3"/>
  </si>
  <si>
    <t>室温(1-30℃)</t>
    <rPh sb="0" eb="2">
      <t>シツオン</t>
    </rPh>
    <phoneticPr fontId="3"/>
  </si>
  <si>
    <t>室温(1-30℃より狭い範囲)*3</t>
    <rPh sb="0" eb="2">
      <t>シツオン</t>
    </rPh>
    <rPh sb="10" eb="11">
      <t>セマ</t>
    </rPh>
    <rPh sb="12" eb="14">
      <t>ハンイ</t>
    </rPh>
    <phoneticPr fontId="3"/>
  </si>
  <si>
    <t>冷所</t>
    <rPh sb="0" eb="2">
      <t>レイショ</t>
    </rPh>
    <phoneticPr fontId="3"/>
  </si>
  <si>
    <t>J</t>
    <phoneticPr fontId="7"/>
  </si>
  <si>
    <t>IWRSによる治験薬受領登録</t>
    <rPh sb="10" eb="12">
      <t>ジュリョウ</t>
    </rPh>
    <rPh sb="12" eb="14">
      <t>トウロク</t>
    </rPh>
    <phoneticPr fontId="3"/>
  </si>
  <si>
    <t>K</t>
    <phoneticPr fontId="7"/>
  </si>
  <si>
    <t>治験薬管理に関するオフサイトモニタリングの対応*4</t>
    <rPh sb="0" eb="2">
      <t>チケン</t>
    </rPh>
    <rPh sb="2" eb="3">
      <t>ヤク</t>
    </rPh>
    <rPh sb="3" eb="5">
      <t>カンリ</t>
    </rPh>
    <rPh sb="6" eb="7">
      <t>カン</t>
    </rPh>
    <rPh sb="21" eb="23">
      <t>タイオウ</t>
    </rPh>
    <phoneticPr fontId="3"/>
  </si>
  <si>
    <t>（注１）４種類を超える場合は、ポイントを入力してください。</t>
    <rPh sb="1" eb="2">
      <t>チュウ</t>
    </rPh>
    <rPh sb="5" eb="7">
      <t>シュルイ</t>
    </rPh>
    <phoneticPr fontId="7"/>
  </si>
  <si>
    <t>（注２）７３週を超える場合は、ポイントを入力してください。</t>
    <rPh sb="1" eb="2">
      <t>チュウ</t>
    </rPh>
    <rPh sb="6" eb="7">
      <t>シュウ</t>
    </rPh>
    <rPh sb="8" eb="9">
      <t>コ</t>
    </rPh>
    <rPh sb="11" eb="13">
      <t>バアイ</t>
    </rPh>
    <rPh sb="20" eb="22">
      <t>ニュウリョク</t>
    </rPh>
    <phoneticPr fontId="7"/>
  </si>
  <si>
    <t>（注３）４剤を超える場合は、ポイントを入力してください。</t>
    <rPh sb="1" eb="2">
      <t>チュウ</t>
    </rPh>
    <rPh sb="5" eb="6">
      <t>ザイ</t>
    </rPh>
    <rPh sb="7" eb="8">
      <t>コ</t>
    </rPh>
    <rPh sb="10" eb="12">
      <t>バアイ</t>
    </rPh>
    <rPh sb="19" eb="21">
      <t>ニュウリョク</t>
    </rPh>
    <phoneticPr fontId="7"/>
  </si>
  <si>
    <t>*1：依頼者からﾌﾟﾗｾﾎﾞの提供がなく、盲検化のために薬剤師がプラセボを作成し、</t>
    <rPh sb="3" eb="6">
      <t>イライシャ</t>
    </rPh>
    <rPh sb="21" eb="22">
      <t>モウ</t>
    </rPh>
    <rPh sb="22" eb="23">
      <t>ケン</t>
    </rPh>
    <rPh sb="23" eb="24">
      <t>カ</t>
    </rPh>
    <rPh sb="28" eb="31">
      <t>ヤクザイシ</t>
    </rPh>
    <rPh sb="37" eb="39">
      <t>サクセイ</t>
    </rPh>
    <phoneticPr fontId="20"/>
  </si>
  <si>
    <t>　　盲検維持のための特段の配慮が必要なもの</t>
    <phoneticPr fontId="20"/>
  </si>
  <si>
    <t>*2：【注射薬混合調製が必要な薬剤数のカウント方法】を参照</t>
    <rPh sb="12" eb="14">
      <t>ヒツヨウ</t>
    </rPh>
    <phoneticPr fontId="20"/>
  </si>
  <si>
    <t>*3：15-25℃保管は恒温槽不要・ウエイト2になります</t>
    <rPh sb="9" eb="11">
      <t>ホカン</t>
    </rPh>
    <rPh sb="12" eb="15">
      <t>コウオンソウ</t>
    </rPh>
    <rPh sb="15" eb="17">
      <t>フヨウ</t>
    </rPh>
    <phoneticPr fontId="20"/>
  </si>
  <si>
    <t>*4：事前に送付されるAgendaに従って電話で行われるモニタリング</t>
    <rPh sb="3" eb="5">
      <t>ジゼン</t>
    </rPh>
    <phoneticPr fontId="20"/>
  </si>
  <si>
    <t>C　薬剤・資材数</t>
    <rPh sb="2" eb="4">
      <t>ヤクザイ</t>
    </rPh>
    <rPh sb="5" eb="7">
      <t>シザイ</t>
    </rPh>
    <rPh sb="7" eb="8">
      <t>スウ</t>
    </rPh>
    <phoneticPr fontId="7"/>
  </si>
  <si>
    <t>注射薬混合調製が必要な薬剤数のカウント方法</t>
    <rPh sb="0" eb="3">
      <t>チュウシャヤク</t>
    </rPh>
    <rPh sb="3" eb="5">
      <t>コンゴウ</t>
    </rPh>
    <rPh sb="5" eb="7">
      <t>チョウセイ</t>
    </rPh>
    <rPh sb="8" eb="10">
      <t>ヒツヨウ</t>
    </rPh>
    <rPh sb="11" eb="13">
      <t>ヤクザイ</t>
    </rPh>
    <rPh sb="13" eb="14">
      <t>スウ</t>
    </rPh>
    <rPh sb="19" eb="21">
      <t>ホウホウ</t>
    </rPh>
    <phoneticPr fontId="20"/>
  </si>
  <si>
    <t>①　Gの要素で選択された１クールの日数の間に混合調製する薬剤の数とする</t>
    <rPh sb="4" eb="6">
      <t>ヨウソ</t>
    </rPh>
    <rPh sb="7" eb="9">
      <t>センタク</t>
    </rPh>
    <rPh sb="17" eb="19">
      <t>ニッスウ</t>
    </rPh>
    <rPh sb="20" eb="21">
      <t>アイダ</t>
    </rPh>
    <rPh sb="22" eb="24">
      <t>コンゴウ</t>
    </rPh>
    <rPh sb="24" eb="26">
      <t>チョウセイ</t>
    </rPh>
    <rPh sb="28" eb="30">
      <t>ヤクザイ</t>
    </rPh>
    <rPh sb="31" eb="32">
      <t>スウ</t>
    </rPh>
    <phoneticPr fontId="20"/>
  </si>
  <si>
    <t>②　同日に２つの薬剤を混合調製する場合は１剤ではなく２剤とカウントする</t>
    <rPh sb="2" eb="4">
      <t>ドウジツ</t>
    </rPh>
    <rPh sb="8" eb="10">
      <t>ヤクザイ</t>
    </rPh>
    <rPh sb="11" eb="13">
      <t>コンゴウ</t>
    </rPh>
    <rPh sb="13" eb="15">
      <t>チョウセイ</t>
    </rPh>
    <rPh sb="17" eb="19">
      <t>バアイ</t>
    </rPh>
    <rPh sb="21" eb="22">
      <t>ザイ</t>
    </rPh>
    <rPh sb="27" eb="28">
      <t>ザイ</t>
    </rPh>
    <phoneticPr fontId="20"/>
  </si>
  <si>
    <t>③　同じ薬剤であっても異なる日に調製する場合は１剤ではなく個々にカウントする</t>
    <rPh sb="2" eb="3">
      <t>オナ</t>
    </rPh>
    <rPh sb="4" eb="6">
      <t>ヤクザイ</t>
    </rPh>
    <rPh sb="11" eb="12">
      <t>コト</t>
    </rPh>
    <rPh sb="14" eb="15">
      <t>ヒ</t>
    </rPh>
    <rPh sb="16" eb="18">
      <t>チョウセイ</t>
    </rPh>
    <rPh sb="20" eb="22">
      <t>バアイ</t>
    </rPh>
    <rPh sb="24" eb="25">
      <t>ザイ</t>
    </rPh>
    <rPh sb="29" eb="31">
      <t>ココ</t>
    </rPh>
    <phoneticPr fontId="20"/>
  </si>
  <si>
    <t>④　提供薬だけではなく、対照薬として院内採用品を使用する場合における混合調製が必要な薬剤数も含む</t>
    <rPh sb="2" eb="4">
      <t>テイキョウ</t>
    </rPh>
    <rPh sb="4" eb="5">
      <t>ヤク</t>
    </rPh>
    <rPh sb="18" eb="20">
      <t>インナイ</t>
    </rPh>
    <rPh sb="20" eb="22">
      <t>サイヨウ</t>
    </rPh>
    <rPh sb="22" eb="23">
      <t>ヒン</t>
    </rPh>
    <rPh sb="24" eb="26">
      <t>シヨウ</t>
    </rPh>
    <rPh sb="28" eb="30">
      <t>バアイ</t>
    </rPh>
    <rPh sb="34" eb="36">
      <t>コンゴウ</t>
    </rPh>
    <rPh sb="36" eb="38">
      <t>チョウセイ</t>
    </rPh>
    <rPh sb="39" eb="41">
      <t>ヒツヨウ</t>
    </rPh>
    <rPh sb="42" eb="44">
      <t>ヤクザイ</t>
    </rPh>
    <rPh sb="44" eb="45">
      <t>スウ</t>
    </rPh>
    <rPh sb="46" eb="47">
      <t>フク</t>
    </rPh>
    <phoneticPr fontId="20"/>
  </si>
  <si>
    <t>　　　ただしプレメディケーションは薬剤数に含まなくてよい</t>
    <rPh sb="17" eb="19">
      <t>ヤクザイ</t>
    </rPh>
    <rPh sb="19" eb="20">
      <t>スウ</t>
    </rPh>
    <rPh sb="21" eb="22">
      <t>フク</t>
    </rPh>
    <phoneticPr fontId="20"/>
  </si>
  <si>
    <t>➄　依頼者側でプラセボ提供がない場合で非盲検担当者が輸液ボトルに針穴をあけるなどの配慮が必要な場合は１剤にカウントする</t>
    <rPh sb="2" eb="4">
      <t>イライ</t>
    </rPh>
    <rPh sb="4" eb="5">
      <t>シャ</t>
    </rPh>
    <rPh sb="5" eb="6">
      <t>ガワ</t>
    </rPh>
    <rPh sb="11" eb="13">
      <t>テイキョウ</t>
    </rPh>
    <rPh sb="16" eb="18">
      <t>バアイ</t>
    </rPh>
    <rPh sb="19" eb="20">
      <t>ヒ</t>
    </rPh>
    <rPh sb="20" eb="21">
      <t>モウ</t>
    </rPh>
    <rPh sb="21" eb="22">
      <t>ケン</t>
    </rPh>
    <rPh sb="22" eb="25">
      <t>タントウシャ</t>
    </rPh>
    <rPh sb="26" eb="28">
      <t>ユエキ</t>
    </rPh>
    <rPh sb="32" eb="33">
      <t>ハリ</t>
    </rPh>
    <rPh sb="33" eb="34">
      <t>アナ</t>
    </rPh>
    <rPh sb="41" eb="43">
      <t>ハイリョ</t>
    </rPh>
    <rPh sb="44" eb="46">
      <t>ヒツヨウ</t>
    </rPh>
    <rPh sb="47" eb="49">
      <t>バアイ</t>
    </rPh>
    <rPh sb="51" eb="52">
      <t>ザイ</t>
    </rPh>
    <phoneticPr fontId="20"/>
  </si>
  <si>
    <t>　　H 【注射薬混合調製が必要な場合】の薬剤数のカウント例を下記に示していますので参照してください</t>
    <rPh sb="5" eb="8">
      <t>チュウシャヤク</t>
    </rPh>
    <rPh sb="8" eb="10">
      <t>コンゴウ</t>
    </rPh>
    <rPh sb="10" eb="12">
      <t>チョウセイ</t>
    </rPh>
    <rPh sb="13" eb="15">
      <t>ヒツヨウ</t>
    </rPh>
    <rPh sb="16" eb="18">
      <t>バアイ</t>
    </rPh>
    <rPh sb="20" eb="22">
      <t>ヤクザイ</t>
    </rPh>
    <rPh sb="22" eb="23">
      <t>スウ</t>
    </rPh>
    <rPh sb="28" eb="29">
      <t>レイ</t>
    </rPh>
    <rPh sb="30" eb="32">
      <t>カキ</t>
    </rPh>
    <rPh sb="33" eb="34">
      <t>シメ</t>
    </rPh>
    <rPh sb="41" eb="43">
      <t>サンショウ</t>
    </rPh>
    <phoneticPr fontId="20"/>
  </si>
  <si>
    <t>治験薬A+治験薬B</t>
    <rPh sb="0" eb="2">
      <t>チケン</t>
    </rPh>
    <rPh sb="2" eb="3">
      <t>ヤク</t>
    </rPh>
    <rPh sb="5" eb="8">
      <t>チケンヤク</t>
    </rPh>
    <phoneticPr fontId="20"/>
  </si>
  <si>
    <t>28日クール</t>
    <rPh sb="2" eb="3">
      <t>ニチ</t>
    </rPh>
    <phoneticPr fontId="20"/>
  </si>
  <si>
    <t>day1</t>
    <phoneticPr fontId="20"/>
  </si>
  <si>
    <t>day2</t>
    <phoneticPr fontId="20"/>
  </si>
  <si>
    <t>day8</t>
    <phoneticPr fontId="20"/>
  </si>
  <si>
    <t>day9</t>
    <phoneticPr fontId="20"/>
  </si>
  <si>
    <t>治験薬A</t>
    <rPh sb="0" eb="2">
      <t>チケン</t>
    </rPh>
    <rPh sb="2" eb="3">
      <t>ヤク</t>
    </rPh>
    <phoneticPr fontId="20"/>
  </si>
  <si>
    <t>治験薬B</t>
    <rPh sb="0" eb="2">
      <t>チケン</t>
    </rPh>
    <rPh sb="2" eb="3">
      <t>ヤク</t>
    </rPh>
    <phoneticPr fontId="20"/>
  </si>
  <si>
    <t>H：薬剤数</t>
    <rPh sb="2" eb="4">
      <t>ヤクザイ</t>
    </rPh>
    <rPh sb="4" eb="5">
      <t>スウ</t>
    </rPh>
    <phoneticPr fontId="20"/>
  </si>
  <si>
    <t>治験薬＋FOLFOX（すべて提供品）</t>
    <rPh sb="0" eb="2">
      <t>チケン</t>
    </rPh>
    <rPh sb="2" eb="3">
      <t>ヤク</t>
    </rPh>
    <rPh sb="14" eb="16">
      <t>テイキョウ</t>
    </rPh>
    <rPh sb="16" eb="17">
      <t>ヒン</t>
    </rPh>
    <phoneticPr fontId="20"/>
  </si>
  <si>
    <t>14日クール</t>
    <rPh sb="2" eb="3">
      <t>ニチ</t>
    </rPh>
    <phoneticPr fontId="20"/>
  </si>
  <si>
    <t>day1</t>
    <phoneticPr fontId="20"/>
  </si>
  <si>
    <t>治験薬</t>
    <rPh sb="0" eb="2">
      <t>チケン</t>
    </rPh>
    <rPh sb="2" eb="3">
      <t>ヤク</t>
    </rPh>
    <phoneticPr fontId="20"/>
  </si>
  <si>
    <t>オキサリプラチン</t>
    <phoneticPr fontId="20"/>
  </si>
  <si>
    <t>レボホリナートCa</t>
    <phoneticPr fontId="20"/>
  </si>
  <si>
    <t>5-FU（ボーラス）</t>
    <phoneticPr fontId="20"/>
  </si>
  <si>
    <t>ボーラスとポンプは別々にカウントしてください</t>
    <rPh sb="9" eb="11">
      <t>ベツベツ</t>
    </rPh>
    <phoneticPr fontId="20"/>
  </si>
  <si>
    <t>5-FU（精密持続ポンプ）</t>
    <rPh sb="5" eb="7">
      <t>セイミツ</t>
    </rPh>
    <rPh sb="7" eb="9">
      <t>ジゾク</t>
    </rPh>
    <phoneticPr fontId="20"/>
  </si>
  <si>
    <t>治験薬（ﾌﾟﾗｾﾎﾞ提供なし）＋FP（院内採用品）</t>
    <rPh sb="10" eb="12">
      <t>テイキョウ</t>
    </rPh>
    <rPh sb="19" eb="21">
      <t>インナイ</t>
    </rPh>
    <rPh sb="21" eb="23">
      <t>サイヨウ</t>
    </rPh>
    <rPh sb="23" eb="24">
      <t>ヒン</t>
    </rPh>
    <phoneticPr fontId="20"/>
  </si>
  <si>
    <t>day1</t>
    <phoneticPr fontId="20"/>
  </si>
  <si>
    <t>day3</t>
    <phoneticPr fontId="20"/>
  </si>
  <si>
    <t>day4</t>
    <phoneticPr fontId="20"/>
  </si>
  <si>
    <t>day5</t>
    <phoneticPr fontId="20"/>
  </si>
  <si>
    <t>治験薬（針穴をあける）</t>
    <rPh sb="0" eb="2">
      <t>チケン</t>
    </rPh>
    <rPh sb="2" eb="3">
      <t>ヤク</t>
    </rPh>
    <rPh sb="4" eb="5">
      <t>ハリ</t>
    </rPh>
    <rPh sb="5" eb="6">
      <t>アナ</t>
    </rPh>
    <phoneticPr fontId="20"/>
  </si>
  <si>
    <t>CDDP（院内採用品）</t>
    <rPh sb="5" eb="7">
      <t>インナイ</t>
    </rPh>
    <rPh sb="7" eb="9">
      <t>サイヨウ</t>
    </rPh>
    <rPh sb="9" eb="10">
      <t>ヒン</t>
    </rPh>
    <phoneticPr fontId="20"/>
  </si>
  <si>
    <t>5-FU（院内採用品）</t>
    <rPh sb="5" eb="7">
      <t>インナイ</t>
    </rPh>
    <rPh sb="7" eb="9">
      <t>サイヨウ</t>
    </rPh>
    <rPh sb="9" eb="10">
      <t>ヒン</t>
    </rPh>
    <phoneticPr fontId="20"/>
  </si>
  <si>
    <t>ウエイト</t>
    <phoneticPr fontId="7"/>
  </si>
  <si>
    <t>Ⅰ
(ウエイト×1）</t>
    <phoneticPr fontId="7"/>
  </si>
  <si>
    <t>Ⅱ
(ウエイト×3）</t>
    <phoneticPr fontId="7"/>
  </si>
  <si>
    <t>Ⅲ
(ウエイト×5）</t>
    <phoneticPr fontId="7"/>
  </si>
  <si>
    <t>Ⅳ
(ウエイト×8）</t>
    <phoneticPr fontId="7"/>
  </si>
  <si>
    <t>ポイント</t>
    <phoneticPr fontId="7"/>
  </si>
  <si>
    <t>成人（高齢者、肝腎障害等合併有）</t>
    <phoneticPr fontId="7"/>
  </si>
  <si>
    <t>新生児、
低体重出生児</t>
    <phoneticPr fontId="3"/>
  </si>
  <si>
    <t>Ｃ</t>
    <phoneticPr fontId="7"/>
  </si>
  <si>
    <t>20～29</t>
    <phoneticPr fontId="7"/>
  </si>
  <si>
    <t>２週間以内</t>
    <phoneticPr fontId="7"/>
  </si>
  <si>
    <t>３～４週</t>
    <phoneticPr fontId="7"/>
  </si>
  <si>
    <t>４回以上</t>
    <phoneticPr fontId="7"/>
  </si>
  <si>
    <t>２５項目以内</t>
    <phoneticPr fontId="7"/>
  </si>
  <si>
    <t>２６～
５０項目</t>
    <phoneticPr fontId="7"/>
  </si>
  <si>
    <t>１０１項目
以上</t>
    <phoneticPr fontId="7"/>
  </si>
  <si>
    <t>Ｇ</t>
    <phoneticPr fontId="7"/>
  </si>
  <si>
    <t>２項目以下</t>
    <phoneticPr fontId="3"/>
  </si>
  <si>
    <t>３項目以上</t>
    <phoneticPr fontId="3"/>
  </si>
  <si>
    <t>Ｈ</t>
    <phoneticPr fontId="7"/>
  </si>
  <si>
    <t>Ｉ</t>
    <phoneticPr fontId="7"/>
  </si>
  <si>
    <t>あり</t>
    <phoneticPr fontId="3"/>
  </si>
  <si>
    <t>※</t>
    <phoneticPr fontId="3"/>
  </si>
  <si>
    <t>（製造販売後臨床試験）</t>
    <phoneticPr fontId="3"/>
  </si>
  <si>
    <t>（製造販売後臨床試験）</t>
    <phoneticPr fontId="3"/>
  </si>
  <si>
    <t>実施診療科</t>
    <rPh sb="0" eb="2">
      <t>ジッシ</t>
    </rPh>
    <rPh sb="2" eb="5">
      <t>シンリョウカ</t>
    </rPh>
    <phoneticPr fontId="7"/>
  </si>
  <si>
    <t>仮申請の回数</t>
    <rPh sb="0" eb="1">
      <t>カリ</t>
    </rPh>
    <rPh sb="1" eb="3">
      <t>シンセイ</t>
    </rPh>
    <rPh sb="4" eb="6">
      <t>カイスウ</t>
    </rPh>
    <phoneticPr fontId="7"/>
  </si>
  <si>
    <t>　仮申請回数を記入して下さい。</t>
    <rPh sb="1" eb="2">
      <t>カリ</t>
    </rPh>
    <rPh sb="2" eb="4">
      <t>シンセイ</t>
    </rPh>
    <rPh sb="4" eb="6">
      <t>カイスウ</t>
    </rPh>
    <rPh sb="7" eb="9">
      <t>キニュウ</t>
    </rPh>
    <rPh sb="11" eb="12">
      <t>クダ</t>
    </rPh>
    <phoneticPr fontId="3"/>
  </si>
  <si>
    <t>治験経費</t>
    <rPh sb="0" eb="2">
      <t>チケン</t>
    </rPh>
    <rPh sb="2" eb="4">
      <t>ケイヒ</t>
    </rPh>
    <phoneticPr fontId="7"/>
  </si>
  <si>
    <t>①IRB新規申請経費</t>
    <rPh sb="4" eb="6">
      <t>シンキ</t>
    </rPh>
    <rPh sb="6" eb="8">
      <t>シンセイ</t>
    </rPh>
    <rPh sb="8" eb="10">
      <t>ケイヒ</t>
    </rPh>
    <phoneticPr fontId="7"/>
  </si>
  <si>
    <t>当該治験の新規申請時に必要な経費</t>
    <rPh sb="5" eb="7">
      <t>シンキ</t>
    </rPh>
    <phoneticPr fontId="3"/>
  </si>
  <si>
    <t>1仮申請×220,000円</t>
    <rPh sb="1" eb="2">
      <t>カリ</t>
    </rPh>
    <phoneticPr fontId="3"/>
  </si>
  <si>
    <t>➁審査等経費</t>
    <rPh sb="1" eb="3">
      <t>シンサ</t>
    </rPh>
    <rPh sb="3" eb="4">
      <t>トウ</t>
    </rPh>
    <rPh sb="4" eb="6">
      <t>ケイヒ</t>
    </rPh>
    <phoneticPr fontId="7"/>
  </si>
  <si>
    <t>１契約×153,000円</t>
    <rPh sb="1" eb="3">
      <t>ケイヤク</t>
    </rPh>
    <rPh sb="11" eb="12">
      <t>エン</t>
    </rPh>
    <phoneticPr fontId="7"/>
  </si>
  <si>
    <t>6～10施設の場合 　１契約×204,000円</t>
    <rPh sb="4" eb="6">
      <t>シセツ</t>
    </rPh>
    <rPh sb="7" eb="9">
      <t>バアイ</t>
    </rPh>
    <rPh sb="22" eb="23">
      <t>エン</t>
    </rPh>
    <phoneticPr fontId="3"/>
  </si>
  <si>
    <t>11施設以上の場合　１契約×255,000円</t>
    <rPh sb="4" eb="6">
      <t>イジョウ</t>
    </rPh>
    <rPh sb="21" eb="22">
      <t>エン</t>
    </rPh>
    <phoneticPr fontId="3"/>
  </si>
  <si>
    <t>１審査×51,000円　※医療機関の多寡をとわず</t>
    <rPh sb="1" eb="3">
      <t>シンサ</t>
    </rPh>
    <rPh sb="10" eb="11">
      <t>エン</t>
    </rPh>
    <rPh sb="13" eb="15">
      <t>イリョウ</t>
    </rPh>
    <rPh sb="15" eb="17">
      <t>キカン</t>
    </rPh>
    <rPh sb="18" eb="20">
      <t>タカ</t>
    </rPh>
    <phoneticPr fontId="3"/>
  </si>
  <si>
    <t>③治験薬等管理料</t>
    <rPh sb="1" eb="4">
      <t>チケンヤク</t>
    </rPh>
    <rPh sb="4" eb="5">
      <t>トウ</t>
    </rPh>
    <rPh sb="5" eb="8">
      <t>カンリリョウ</t>
    </rPh>
    <phoneticPr fontId="7"/>
  </si>
  <si>
    <t>　※治験薬等を薬剤部で管理する場合のみ</t>
    <rPh sb="2" eb="5">
      <t>チケンヤク</t>
    </rPh>
    <rPh sb="5" eb="6">
      <t>トウ</t>
    </rPh>
    <rPh sb="7" eb="9">
      <t>ヤクザイ</t>
    </rPh>
    <rPh sb="9" eb="10">
      <t>ブ</t>
    </rPh>
    <rPh sb="11" eb="13">
      <t>カンリ</t>
    </rPh>
    <rPh sb="15" eb="17">
      <t>バアイ</t>
    </rPh>
    <phoneticPr fontId="3"/>
  </si>
  <si>
    <t>④旅　　費</t>
    <phoneticPr fontId="3"/>
  </si>
  <si>
    <t>⑤備品費</t>
    <rPh sb="1" eb="4">
      <t>ビヒンヒ</t>
    </rPh>
    <phoneticPr fontId="7"/>
  </si>
  <si>
    <t>⑥治験運営経費</t>
    <rPh sb="1" eb="3">
      <t>チケン</t>
    </rPh>
    <rPh sb="3" eb="5">
      <t>ウンエイ</t>
    </rPh>
    <rPh sb="5" eb="7">
      <t>ケイヒ</t>
    </rPh>
    <phoneticPr fontId="7"/>
  </si>
  <si>
    <t>1契約×102,000円</t>
    <rPh sb="11" eb="12">
      <t>エン</t>
    </rPh>
    <phoneticPr fontId="3"/>
  </si>
  <si>
    <t>⑦症例発表等経費</t>
    <rPh sb="6" eb="8">
      <t>ケイヒ</t>
    </rPh>
    <phoneticPr fontId="7"/>
  </si>
  <si>
    <t>⑧臨床試験研究経費</t>
    <rPh sb="7" eb="9">
      <t>ケイヒ</t>
    </rPh>
    <phoneticPr fontId="7"/>
  </si>
  <si>
    <t>⑨ＣＲＣ経費</t>
    <rPh sb="4" eb="6">
      <t>ケイヒ</t>
    </rPh>
    <phoneticPr fontId="7"/>
  </si>
  <si>
    <t>１契約×51,000円</t>
    <rPh sb="1" eb="3">
      <t>ケイヤク</t>
    </rPh>
    <rPh sb="10" eb="11">
      <t>エン</t>
    </rPh>
    <phoneticPr fontId="7"/>
  </si>
  <si>
    <t>⑩CT・MRI読影経費</t>
    <rPh sb="7" eb="8">
      <t>ドク</t>
    </rPh>
    <rPh sb="8" eb="9">
      <t>エイ</t>
    </rPh>
    <rPh sb="9" eb="11">
      <t>ケイヒ</t>
    </rPh>
    <phoneticPr fontId="7"/>
  </si>
  <si>
    <t>なお、脱落症例は、1回×4,600円　（放射線部）</t>
    <rPh sb="3" eb="5">
      <t>ダツラク</t>
    </rPh>
    <rPh sb="5" eb="7">
      <t>ショウレイ</t>
    </rPh>
    <rPh sb="10" eb="11">
      <t>カイ</t>
    </rPh>
    <rPh sb="20" eb="23">
      <t>ホウシャセン</t>
    </rPh>
    <rPh sb="23" eb="24">
      <t>ブ</t>
    </rPh>
    <phoneticPr fontId="3"/>
  </si>
  <si>
    <t>1症例当たりの来院回数×7,700円</t>
    <phoneticPr fontId="7"/>
  </si>
  <si>
    <t>Ｒ-ＳＤＶシステムの利用</t>
    <rPh sb="10" eb="12">
      <t>リヨウ</t>
    </rPh>
    <phoneticPr fontId="7"/>
  </si>
  <si>
    <t>Ｒ-ＳＤＶシステム用PC貸与期間</t>
    <rPh sb="9" eb="10">
      <t>ヨウ</t>
    </rPh>
    <rPh sb="12" eb="14">
      <t>タイヨ</t>
    </rPh>
    <rPh sb="14" eb="16">
      <t>キカン</t>
    </rPh>
    <phoneticPr fontId="7"/>
  </si>
  <si>
    <t>か月</t>
    <rPh sb="1" eb="2">
      <t>ゲツ</t>
    </rPh>
    <phoneticPr fontId="3"/>
  </si>
  <si>
    <t>項目</t>
    <rPh sb="0" eb="2">
      <t>コウモク</t>
    </rPh>
    <phoneticPr fontId="3"/>
  </si>
  <si>
    <t>単位　/　説明</t>
    <rPh sb="0" eb="2">
      <t>タンイ</t>
    </rPh>
    <rPh sb="5" eb="7">
      <t>セツメイ</t>
    </rPh>
    <phoneticPr fontId="3"/>
  </si>
  <si>
    <t>施設</t>
    <rPh sb="0" eb="2">
      <t>シセツ</t>
    </rPh>
    <phoneticPr fontId="3"/>
  </si>
  <si>
    <t>経費内訳</t>
    <rPh sb="0" eb="2">
      <t>ケイヒ</t>
    </rPh>
    <rPh sb="2" eb="4">
      <t>ウチワケ</t>
    </rPh>
    <phoneticPr fontId="3"/>
  </si>
  <si>
    <t>①</t>
    <phoneticPr fontId="3"/>
  </si>
  <si>
    <t>②</t>
    <phoneticPr fontId="3"/>
  </si>
  <si>
    <t>④</t>
    <phoneticPr fontId="3"/>
  </si>
  <si>
    <t>⑥、⑧</t>
    <phoneticPr fontId="3"/>
  </si>
  <si>
    <t>⑦</t>
    <phoneticPr fontId="3"/>
  </si>
  <si>
    <t>⑩</t>
    <phoneticPr fontId="3"/>
  </si>
  <si>
    <t>⑪</t>
    <phoneticPr fontId="3"/>
  </si>
  <si>
    <t>⑫</t>
    <phoneticPr fontId="3"/>
  </si>
  <si>
    <t>１症例当たりのポイント数（治験薬管理）</t>
    <rPh sb="1" eb="3">
      <t>ショウレイ</t>
    </rPh>
    <rPh sb="3" eb="4">
      <t>ア</t>
    </rPh>
    <rPh sb="11" eb="12">
      <t>スウ</t>
    </rPh>
    <rPh sb="13" eb="16">
      <t>チケンヤク</t>
    </rPh>
    <rPh sb="16" eb="18">
      <t>カンリ</t>
    </rPh>
    <phoneticPr fontId="7"/>
  </si>
  <si>
    <t>１症例当たりのポイント数</t>
    <rPh sb="1" eb="3">
      <t>ショウレイ</t>
    </rPh>
    <rPh sb="3" eb="4">
      <t>ア</t>
    </rPh>
    <rPh sb="11" eb="12">
      <t>スウ</t>
    </rPh>
    <phoneticPr fontId="7"/>
  </si>
  <si>
    <t>１契約当たりのポイント数（症例発表等）</t>
    <rPh sb="1" eb="3">
      <t>ケイヤク</t>
    </rPh>
    <rPh sb="3" eb="4">
      <t>ア</t>
    </rPh>
    <rPh sb="11" eb="12">
      <t>スウ</t>
    </rPh>
    <rPh sb="13" eb="15">
      <t>ショウレイ</t>
    </rPh>
    <rPh sb="15" eb="17">
      <t>ハッピョウ</t>
    </rPh>
    <rPh sb="17" eb="18">
      <t>トウ</t>
    </rPh>
    <phoneticPr fontId="7"/>
  </si>
  <si>
    <t>１症例当たりのポイント数（脱落症例）</t>
    <rPh sb="1" eb="3">
      <t>ショウレイ</t>
    </rPh>
    <rPh sb="3" eb="4">
      <t>ア</t>
    </rPh>
    <rPh sb="11" eb="12">
      <t>スウ</t>
    </rPh>
    <rPh sb="13" eb="15">
      <t>ダツラク</t>
    </rPh>
    <rPh sb="15" eb="17">
      <t>ショウレイ</t>
    </rPh>
    <phoneticPr fontId="7"/>
  </si>
  <si>
    <t>１症例当たりのＣＴ・ＭＲＩ撮影回数</t>
    <rPh sb="1" eb="3">
      <t>ショウレイ</t>
    </rPh>
    <rPh sb="3" eb="4">
      <t>ア</t>
    </rPh>
    <rPh sb="13" eb="15">
      <t>サツエイ</t>
    </rPh>
    <rPh sb="15" eb="17">
      <t>カイスウ</t>
    </rPh>
    <phoneticPr fontId="7"/>
  </si>
  <si>
    <t>⑪RSDV経費</t>
    <rPh sb="5" eb="7">
      <t>ケイヒ</t>
    </rPh>
    <phoneticPr fontId="7"/>
  </si>
  <si>
    <t>当該治験を実施するためにRSDVに必要な経費</t>
    <phoneticPr fontId="3"/>
  </si>
  <si>
    <t>１契約×100,000円　（医療情報部）</t>
    <phoneticPr fontId="3"/>
  </si>
  <si>
    <t>１症例あたり、PC貸与期間×1,000円（医療情報部）　　　</t>
    <rPh sb="9" eb="11">
      <t>タイヨ</t>
    </rPh>
    <rPh sb="11" eb="13">
      <t>キカン</t>
    </rPh>
    <rPh sb="21" eb="26">
      <t>イリョウジョウホウブ</t>
    </rPh>
    <phoneticPr fontId="3"/>
  </si>
  <si>
    <t>１症例あたり、PC貸与期間×1,000円（未来医療開発部）　　　</t>
    <rPh sb="9" eb="11">
      <t>タイヨ</t>
    </rPh>
    <rPh sb="11" eb="13">
      <t>キカン</t>
    </rPh>
    <rPh sb="21" eb="28">
      <t>ミライイリョウカイハツブ</t>
    </rPh>
    <phoneticPr fontId="3"/>
  </si>
  <si>
    <t>１症例当たりのＣＴ・ＭＲＩ撮影回数×4,600円</t>
    <rPh sb="15" eb="17">
      <t>カイスウ</t>
    </rPh>
    <rPh sb="23" eb="24">
      <t>エン</t>
    </rPh>
    <phoneticPr fontId="7"/>
  </si>
  <si>
    <t>プレスクリーニング</t>
    <phoneticPr fontId="3"/>
  </si>
  <si>
    <t>4種</t>
    <rPh sb="1" eb="2">
      <t>シュ</t>
    </rPh>
    <phoneticPr fontId="3"/>
  </si>
  <si>
    <t>5種</t>
    <rPh sb="1" eb="2">
      <t>シュ</t>
    </rPh>
    <phoneticPr fontId="3"/>
  </si>
  <si>
    <t>6種</t>
    <rPh sb="1" eb="2">
      <t>シュ</t>
    </rPh>
    <phoneticPr fontId="3"/>
  </si>
  <si>
    <t>7種</t>
    <rPh sb="1" eb="2">
      <t>シュ</t>
    </rPh>
    <phoneticPr fontId="3"/>
  </si>
  <si>
    <t>8種</t>
    <rPh sb="1" eb="2">
      <t>シュ</t>
    </rPh>
    <phoneticPr fontId="3"/>
  </si>
  <si>
    <t>9種</t>
    <rPh sb="1" eb="2">
      <t>シュ</t>
    </rPh>
    <phoneticPr fontId="3"/>
  </si>
  <si>
    <t>10種</t>
    <rPh sb="2" eb="3">
      <t>シュ</t>
    </rPh>
    <phoneticPr fontId="3"/>
  </si>
  <si>
    <t>11種</t>
    <rPh sb="2" eb="3">
      <t>シュ</t>
    </rPh>
    <phoneticPr fontId="3"/>
  </si>
  <si>
    <t>E　投与期間</t>
    <rPh sb="2" eb="6">
      <t>トウヨキカン</t>
    </rPh>
    <phoneticPr fontId="7"/>
  </si>
  <si>
    <t>49～72週</t>
    <rPh sb="5" eb="6">
      <t>シュウ</t>
    </rPh>
    <phoneticPr fontId="3"/>
  </si>
  <si>
    <t>73～96週</t>
    <rPh sb="5" eb="6">
      <t>シュウ</t>
    </rPh>
    <phoneticPr fontId="3"/>
  </si>
  <si>
    <t>97～120週</t>
    <rPh sb="6" eb="7">
      <t>シュウ</t>
    </rPh>
    <phoneticPr fontId="3"/>
  </si>
  <si>
    <t>121～144週</t>
    <rPh sb="7" eb="8">
      <t>シュウ</t>
    </rPh>
    <phoneticPr fontId="3"/>
  </si>
  <si>
    <t>145～168週</t>
    <rPh sb="7" eb="8">
      <t>シュウ</t>
    </rPh>
    <phoneticPr fontId="3"/>
  </si>
  <si>
    <t>169～192週</t>
    <rPh sb="7" eb="8">
      <t>シュウ</t>
    </rPh>
    <phoneticPr fontId="3"/>
  </si>
  <si>
    <t>193～216週</t>
    <rPh sb="7" eb="8">
      <t>シュウ</t>
    </rPh>
    <phoneticPr fontId="3"/>
  </si>
  <si>
    <t>217～240週</t>
    <rPh sb="7" eb="8">
      <t>シュウ</t>
    </rPh>
    <phoneticPr fontId="3"/>
  </si>
  <si>
    <t>H　混合調製する薬剤数</t>
    <rPh sb="2" eb="4">
      <t>コンゴウ</t>
    </rPh>
    <rPh sb="4" eb="6">
      <t>チョウセイ</t>
    </rPh>
    <rPh sb="8" eb="11">
      <t>ヤクザイスウ</t>
    </rPh>
    <phoneticPr fontId="7"/>
  </si>
  <si>
    <t>4剤</t>
    <rPh sb="1" eb="2">
      <t>ザイ</t>
    </rPh>
    <phoneticPr fontId="3"/>
  </si>
  <si>
    <t>5剤</t>
    <rPh sb="1" eb="2">
      <t>ザイ</t>
    </rPh>
    <phoneticPr fontId="3"/>
  </si>
  <si>
    <t>6剤</t>
    <rPh sb="1" eb="2">
      <t>ザイ</t>
    </rPh>
    <phoneticPr fontId="3"/>
  </si>
  <si>
    <t>7剤</t>
    <rPh sb="1" eb="2">
      <t>ザイ</t>
    </rPh>
    <phoneticPr fontId="3"/>
  </si>
  <si>
    <t>8剤</t>
    <rPh sb="1" eb="2">
      <t>ザイ</t>
    </rPh>
    <phoneticPr fontId="3"/>
  </si>
  <si>
    <t>9剤</t>
    <rPh sb="1" eb="2">
      <t>ザイ</t>
    </rPh>
    <phoneticPr fontId="3"/>
  </si>
  <si>
    <t>10剤</t>
    <rPh sb="2" eb="3">
      <t>ザイ</t>
    </rPh>
    <phoneticPr fontId="3"/>
  </si>
  <si>
    <t>11剤</t>
    <rPh sb="2" eb="3">
      <t>ザイ</t>
    </rPh>
    <phoneticPr fontId="3"/>
  </si>
  <si>
    <t xml:space="preserve">  治験薬管理経費積算内訳（ポイント数(a)）</t>
    <rPh sb="2" eb="5">
      <t>チケンヤク</t>
    </rPh>
    <rPh sb="5" eb="7">
      <t>カンリ</t>
    </rPh>
    <rPh sb="7" eb="9">
      <t>ケイヒ</t>
    </rPh>
    <rPh sb="9" eb="11">
      <t>セキサン</t>
    </rPh>
    <rPh sb="11" eb="13">
      <t>ウチワケ</t>
    </rPh>
    <rPh sb="18" eb="19">
      <t>スウ</t>
    </rPh>
    <phoneticPr fontId="3"/>
  </si>
  <si>
    <t>治験経費積算内訳（ポイント数(b,c)）</t>
    <phoneticPr fontId="7"/>
  </si>
  <si>
    <t>注）７３週を超える場合は、以下のポイントを入力してください。</t>
    <rPh sb="0" eb="1">
      <t>チュウ</t>
    </rPh>
    <rPh sb="4" eb="5">
      <t>シュウ</t>
    </rPh>
    <rPh sb="6" eb="7">
      <t>コ</t>
    </rPh>
    <rPh sb="9" eb="11">
      <t>バアイ</t>
    </rPh>
    <rPh sb="13" eb="15">
      <t>イカ</t>
    </rPh>
    <rPh sb="21" eb="23">
      <t>ニュウリョク</t>
    </rPh>
    <phoneticPr fontId="7"/>
  </si>
  <si>
    <t>H　投与期間</t>
    <rPh sb="2" eb="4">
      <t>トウヨ</t>
    </rPh>
    <rPh sb="4" eb="6">
      <t>キカン</t>
    </rPh>
    <phoneticPr fontId="7"/>
  </si>
  <si>
    <t xml:space="preserve">  脱落症例経費積算内訳（ポイント数(d)）</t>
    <rPh sb="2" eb="4">
      <t>ダツラク</t>
    </rPh>
    <rPh sb="4" eb="6">
      <t>ショウレイ</t>
    </rPh>
    <phoneticPr fontId="3"/>
  </si>
  <si>
    <t xml:space="preserve"> 治験審査委員会審査受託施設一覧</t>
    <rPh sb="1" eb="3">
      <t>チケン</t>
    </rPh>
    <rPh sb="3" eb="5">
      <t>シンサ</t>
    </rPh>
    <rPh sb="5" eb="8">
      <t>イインカイ</t>
    </rPh>
    <rPh sb="8" eb="10">
      <t>シンサ</t>
    </rPh>
    <rPh sb="10" eb="12">
      <t>ジュタク</t>
    </rPh>
    <rPh sb="12" eb="14">
      <t>シセツ</t>
    </rPh>
    <rPh sb="14" eb="16">
      <t>イチラン</t>
    </rPh>
    <phoneticPr fontId="7"/>
  </si>
  <si>
    <t>実施医療機関の長の職名・氏名</t>
    <rPh sb="0" eb="2">
      <t>ジッシ</t>
    </rPh>
    <rPh sb="2" eb="4">
      <t>イリョウ</t>
    </rPh>
    <rPh sb="4" eb="6">
      <t>キカン</t>
    </rPh>
    <rPh sb="7" eb="8">
      <t>チョウ</t>
    </rPh>
    <rPh sb="9" eb="11">
      <t>ショクメイ</t>
    </rPh>
    <rPh sb="12" eb="14">
      <t>シメイ</t>
    </rPh>
    <phoneticPr fontId="3"/>
  </si>
  <si>
    <t>他の実施医長機関の審査を本院が受託する場合は、その医療機関名を記載してください。</t>
    <rPh sb="0" eb="1">
      <t>ホカ</t>
    </rPh>
    <rPh sb="2" eb="4">
      <t>ジッシ</t>
    </rPh>
    <rPh sb="4" eb="6">
      <t>イチョウ</t>
    </rPh>
    <rPh sb="6" eb="8">
      <t>キカン</t>
    </rPh>
    <rPh sb="9" eb="11">
      <t>シンサ</t>
    </rPh>
    <rPh sb="12" eb="14">
      <t>ホンイン</t>
    </rPh>
    <rPh sb="15" eb="17">
      <t>ジュタク</t>
    </rPh>
    <rPh sb="19" eb="21">
      <t>バアイ</t>
    </rPh>
    <rPh sb="25" eb="27">
      <t>イリョウ</t>
    </rPh>
    <rPh sb="27" eb="29">
      <t>キカン</t>
    </rPh>
    <rPh sb="29" eb="30">
      <t>メイ</t>
    </rPh>
    <rPh sb="31" eb="33">
      <t>キサイ</t>
    </rPh>
    <phoneticPr fontId="3"/>
  </si>
  <si>
    <t>別紙2-2</t>
    <phoneticPr fontId="3"/>
  </si>
  <si>
    <t>　本院で審査する施設数（本院を含めた数）
　医療機関名を別紙4に記載すること。</t>
    <rPh sb="1" eb="3">
      <t>ホンイン</t>
    </rPh>
    <rPh sb="4" eb="6">
      <t>シンサ</t>
    </rPh>
    <rPh sb="8" eb="10">
      <t>シセツ</t>
    </rPh>
    <rPh sb="10" eb="11">
      <t>スウ</t>
    </rPh>
    <rPh sb="12" eb="14">
      <t>ホンイン</t>
    </rPh>
    <rPh sb="15" eb="16">
      <t>フク</t>
    </rPh>
    <rPh sb="18" eb="19">
      <t>スウ</t>
    </rPh>
    <rPh sb="22" eb="24">
      <t>イリョウ</t>
    </rPh>
    <rPh sb="24" eb="26">
      <t>キカン</t>
    </rPh>
    <rPh sb="26" eb="27">
      <t>メイ</t>
    </rPh>
    <rPh sb="28" eb="30">
      <t>ベッシ</t>
    </rPh>
    <rPh sb="32" eb="34">
      <t>キサイ</t>
    </rPh>
    <phoneticPr fontId="7"/>
  </si>
  <si>
    <t>ポイント（別紙2-1ポイント表の(a)）</t>
    <rPh sb="5" eb="7">
      <t>ベッシ</t>
    </rPh>
    <rPh sb="14" eb="15">
      <t>ヒョウ</t>
    </rPh>
    <phoneticPr fontId="7"/>
  </si>
  <si>
    <t>ポイント（別紙3ポイント表の(b)）</t>
    <rPh sb="5" eb="7">
      <t>ベッシ</t>
    </rPh>
    <rPh sb="12" eb="13">
      <t>ヒョウ</t>
    </rPh>
    <phoneticPr fontId="7"/>
  </si>
  <si>
    <t>ポイント（別紙3ポイント表の(c)）</t>
    <rPh sb="5" eb="7">
      <t>ベッシ</t>
    </rPh>
    <rPh sb="12" eb="13">
      <t>ヒョウ</t>
    </rPh>
    <phoneticPr fontId="7"/>
  </si>
  <si>
    <t>ポイント（別紙4ポイント表の(d)）</t>
    <rPh sb="5" eb="7">
      <t>ベッシ</t>
    </rPh>
    <rPh sb="12" eb="13">
      <t>ヒョウ</t>
    </rPh>
    <phoneticPr fontId="7"/>
  </si>
  <si>
    <t>ポイント数(a)×1,600円</t>
    <rPh sb="4" eb="5">
      <t>スウ</t>
    </rPh>
    <rPh sb="14" eb="15">
      <t>エン</t>
    </rPh>
    <phoneticPr fontId="7"/>
  </si>
  <si>
    <t>1症例あたり、ポイント数(b)×8,300円</t>
    <rPh sb="1" eb="3">
      <t>ショウレイ</t>
    </rPh>
    <rPh sb="11" eb="12">
      <t>スウ</t>
    </rPh>
    <rPh sb="21" eb="22">
      <t>エン</t>
    </rPh>
    <phoneticPr fontId="7"/>
  </si>
  <si>
    <t>ポイント数(c)×5,800円　　</t>
    <rPh sb="4" eb="5">
      <t>スウ</t>
    </rPh>
    <rPh sb="14" eb="15">
      <t>エン</t>
    </rPh>
    <phoneticPr fontId="7"/>
  </si>
  <si>
    <t>⑫被験者負担の軽減</t>
    <rPh sb="1" eb="4">
      <t>ヒケンシャ</t>
    </rPh>
    <rPh sb="4" eb="6">
      <t>フタン</t>
    </rPh>
    <rPh sb="7" eb="9">
      <t>ケイゲン</t>
    </rPh>
    <phoneticPr fontId="7"/>
  </si>
  <si>
    <t>⑬管理費
(小数点以下切上げ）</t>
    <rPh sb="6" eb="9">
      <t>ショウスウテン</t>
    </rPh>
    <rPh sb="9" eb="11">
      <t>イカ</t>
    </rPh>
    <rPh sb="11" eb="12">
      <t>キ</t>
    </rPh>
    <rPh sb="12" eb="13">
      <t>ア</t>
    </rPh>
    <phoneticPr fontId="7"/>
  </si>
  <si>
    <t>（①＋②＋③＋④＋⑤＋⑥＋⑦＋⑧＋⑨＋⑩＋⑪）×１０％</t>
    <phoneticPr fontId="7"/>
  </si>
  <si>
    <t>　①～⑬</t>
    <phoneticPr fontId="7"/>
  </si>
  <si>
    <t>脱落症例（同意を取得したが治験薬投与（注）に至らなかった症例）については、１症例ごとに以下の金額を請求する。
　　経費算定方法：ポイント数(d)×5,200円（内訳：治験運営経費ポイント数(d)×3,100円、臨床試験研究経費ポイント数(d)×2,100円）
　に管理費（10％）及び間接経費（30％）を上記算定のとおり加算した金額。
　　ただし、プレスクリーニングによる脱落は51,000円（内訳：治験運営経費25,500円、臨床試験研究経費25,500円）
　に管理費（10％）及び間接経費（30％）を上記算定のとおり加算した金額とする。
　　なお、被験者負担軽減費が発生した場合は、その経費も上記算定のとおり加算する。また、治験薬管理料は請求しない。
　（注1）スクリーニングのために観察期に投与するプラセボは、治験薬投与に含まない。
  （注2）プレスクリーニングとは、特定の遺伝子検査をスクリーニング検査に先立ち実施する検査をいう。</t>
    <rPh sb="15" eb="16">
      <t>ヤク</t>
    </rPh>
    <rPh sb="16" eb="18">
      <t>トウヨ</t>
    </rPh>
    <rPh sb="19" eb="20">
      <t>チュウ</t>
    </rPh>
    <rPh sb="43" eb="45">
      <t>イカ</t>
    </rPh>
    <rPh sb="46" eb="48">
      <t>キンガク</t>
    </rPh>
    <rPh sb="57" eb="59">
      <t>ケイヒ</t>
    </rPh>
    <rPh sb="59" eb="61">
      <t>サンテイ</t>
    </rPh>
    <rPh sb="61" eb="63">
      <t>ホウホウ</t>
    </rPh>
    <rPh sb="68" eb="69">
      <t>スウ</t>
    </rPh>
    <rPh sb="78" eb="79">
      <t>エン</t>
    </rPh>
    <rPh sb="80" eb="82">
      <t>ウチワケ</t>
    </rPh>
    <rPh sb="103" eb="104">
      <t>エン</t>
    </rPh>
    <rPh sb="140" eb="141">
      <t>オヨ</t>
    </rPh>
    <rPh sb="164" eb="166">
      <t>キンガク</t>
    </rPh>
    <rPh sb="186" eb="188">
      <t>ダツラク</t>
    </rPh>
    <rPh sb="277" eb="280">
      <t>ヒケンシャ</t>
    </rPh>
    <rPh sb="280" eb="282">
      <t>フタン</t>
    </rPh>
    <rPh sb="282" eb="284">
      <t>ケイゲン</t>
    </rPh>
    <rPh sb="284" eb="285">
      <t>ヒ</t>
    </rPh>
    <rPh sb="286" eb="288">
      <t>ハッセイ</t>
    </rPh>
    <rPh sb="290" eb="292">
      <t>バアイ</t>
    </rPh>
    <rPh sb="296" eb="298">
      <t>ケイヒ</t>
    </rPh>
    <rPh sb="345" eb="347">
      <t>カンサツ</t>
    </rPh>
    <rPh sb="347" eb="348">
      <t>キ</t>
    </rPh>
    <rPh sb="349" eb="351">
      <t>トウヨ</t>
    </rPh>
    <rPh sb="359" eb="361">
      <t>チケン</t>
    </rPh>
    <rPh sb="361" eb="362">
      <t>ヤク</t>
    </rPh>
    <rPh sb="362" eb="364">
      <t>トウヨ</t>
    </rPh>
    <rPh sb="365" eb="366">
      <t>フク</t>
    </rPh>
    <rPh sb="389" eb="391">
      <t>トクテイ</t>
    </rPh>
    <rPh sb="395" eb="397">
      <t>ケンサ</t>
    </rPh>
    <rPh sb="405" eb="407">
      <t>ケンサ</t>
    </rPh>
    <rPh sb="408" eb="410">
      <t>サキダ</t>
    </rPh>
    <rPh sb="411" eb="413">
      <t>ジッシ</t>
    </rPh>
    <rPh sb="415" eb="417">
      <t>ケンサ</t>
    </rPh>
    <phoneticPr fontId="7"/>
  </si>
  <si>
    <t>１症例当たりの脱落症例ポイント（d）</t>
    <rPh sb="7" eb="11">
      <t>ダツラクショウレイ</t>
    </rPh>
    <phoneticPr fontId="3"/>
  </si>
  <si>
    <t>１症例当たりのポイント（b）</t>
    <phoneticPr fontId="3"/>
  </si>
  <si>
    <t>１契約当たりの症例発表等ポイント（c）</t>
    <rPh sb="7" eb="9">
      <t>ショウレイ</t>
    </rPh>
    <rPh sb="9" eb="11">
      <t>ハッピョウ</t>
    </rPh>
    <rPh sb="11" eb="12">
      <t>トウ</t>
    </rPh>
    <phoneticPr fontId="3"/>
  </si>
  <si>
    <t>１症例当たりの治験薬管理ポイント(a)</t>
    <rPh sb="7" eb="9">
      <t>チケン</t>
    </rPh>
    <rPh sb="9" eb="10">
      <t>ヤク</t>
    </rPh>
    <rPh sb="10" eb="12">
      <t>カンリ</t>
    </rPh>
    <phoneticPr fontId="3"/>
  </si>
  <si>
    <t>整理番号</t>
    <rPh sb="0" eb="4">
      <t>セイリバンゴウ</t>
    </rPh>
    <phoneticPr fontId="3"/>
  </si>
  <si>
    <t>区分</t>
    <rPh sb="0" eb="2">
      <t>クブン</t>
    </rPh>
    <phoneticPr fontId="3"/>
  </si>
  <si>
    <t>■医薬品　□医療機器　□再生医療等製品</t>
    <phoneticPr fontId="3"/>
  </si>
  <si>
    <t>□治験　　■製造販売後臨床試験</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</si>
</sst>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29">
    <font>
      <sz val="12"/>
      <name val="Osaka"/>
      <family val="3"/>
      <charset val="128"/>
    </font>
    <font>
      <sz val="11"/>
      <color theme="1"/>
      <name val="ＭＳ Ｐゴシック"/>
      <family val="2"/>
      <charset val="128"/>
      <scheme val="minor"/>
    </font>
    <font>
      <sz val="12"/>
      <name val="Osaka"/>
      <family val="3"/>
      <charset val="128"/>
    </font>
    <font>
      <sz val="6"/>
      <name val="Osaka"/>
      <family val="3"/>
      <charset val="128"/>
    </font>
    <font>
      <sz val="12"/>
      <name val="平成明朝"/>
      <family val="3"/>
      <charset val="128"/>
    </font>
    <font>
      <sz val="10"/>
      <name val="平成明朝"/>
      <family val="3"/>
      <charset val="128"/>
    </font>
    <font>
      <sz val="10"/>
      <name val="ＭＳ 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5"/>
      <name val="ＭＳ ゴシック"/>
      <family val="3"/>
      <charset val="128"/>
    </font>
    <font>
      <sz val="9"/>
      <name val="ＭＳ ゴシック"/>
      <family val="3"/>
      <charset val="128"/>
    </font>
    <font>
      <sz val="8"/>
      <name val="ＭＳ ゴシック"/>
      <family val="3"/>
      <charset val="128"/>
    </font>
    <font>
      <b/>
      <sz val="14"/>
      <name val="ＭＳ ゴシック"/>
      <family val="3"/>
      <charset val="128"/>
    </font>
    <font>
      <b/>
      <sz val="12"/>
      <name val="ＭＳ ゴシック"/>
      <family val="3"/>
      <charset val="128"/>
    </font>
    <font>
      <b/>
      <sz val="11"/>
      <name val="ＭＳ ゴシック"/>
      <family val="3"/>
      <charset val="128"/>
    </font>
    <font>
      <b/>
      <sz val="10.5"/>
      <name val="ＭＳ ゴシック"/>
      <family val="3"/>
      <charset val="128"/>
    </font>
    <font>
      <sz val="12"/>
      <name val="ＭＳ ゴシック"/>
      <family val="3"/>
      <charset val="128"/>
    </font>
    <font>
      <sz val="11"/>
      <name val="ＭＳ Ｐゴシック"/>
      <family val="2"/>
      <charset val="128"/>
      <scheme val="minor"/>
    </font>
    <font>
      <b/>
      <sz val="18"/>
      <name val="ＭＳ Ｐゴシック"/>
      <family val="3"/>
      <charset val="128"/>
      <scheme val="minor"/>
    </font>
    <font>
      <sz val="6"/>
      <name val="ＭＳ Ｐゴシック"/>
      <family val="2"/>
      <charset val="128"/>
      <scheme val="minor"/>
    </font>
    <font>
      <sz val="10"/>
      <name val="ＭＳ Ｐゴシック"/>
      <family val="2"/>
      <charset val="128"/>
      <scheme val="minor"/>
    </font>
    <font>
      <sz val="11"/>
      <color rgb="FFFF0000"/>
      <name val="ＭＳ Ｐゴシック"/>
      <family val="3"/>
      <charset val="128"/>
      <scheme val="minor"/>
    </font>
    <font>
      <sz val="11"/>
      <name val="MS UI Gothic"/>
      <family val="3"/>
      <charset val="1"/>
    </font>
    <font>
      <sz val="11"/>
      <name val="平成明朝"/>
      <family val="3"/>
      <charset val="128"/>
    </font>
    <font>
      <sz val="16"/>
      <name val="ＭＳ ゴシック"/>
      <family val="3"/>
      <charset val="128"/>
    </font>
    <font>
      <sz val="10"/>
      <name val="Osaka"/>
      <family val="3"/>
      <charset val="128"/>
    </font>
    <font>
      <b/>
      <i/>
      <sz val="16"/>
      <name val="ＭＳ Ｐゴシック"/>
      <family val="3"/>
      <charset val="128"/>
      <scheme val="minor"/>
    </font>
    <font>
      <sz val="12"/>
      <name val="ＭＳ Ｐゴシック"/>
      <family val="2"/>
      <charset val="128"/>
      <scheme val="minor"/>
    </font>
  </fonts>
  <fills count="8">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rgb="FFCCFF99"/>
        <bgColor indexed="64"/>
      </patternFill>
    </fill>
    <fill>
      <patternFill patternType="solid">
        <fgColor theme="9"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7">
    <xf numFmtId="0" fontId="0" fillId="0" borderId="0"/>
    <xf numFmtId="38" fontId="2" fillId="0" borderId="0" applyFont="0" applyFill="0" applyBorder="0" applyAlignment="0" applyProtection="0"/>
    <xf numFmtId="38" fontId="9" fillId="0" borderId="0" applyFont="0" applyFill="0" applyBorder="0" applyAlignment="0" applyProtection="0"/>
    <xf numFmtId="0" fontId="9" fillId="0" borderId="0"/>
    <xf numFmtId="0" fontId="9" fillId="0" borderId="0"/>
    <xf numFmtId="0" fontId="9" fillId="0" borderId="0">
      <alignment vertical="center"/>
    </xf>
    <xf numFmtId="0" fontId="1" fillId="0" borderId="0">
      <alignment vertical="center"/>
    </xf>
  </cellStyleXfs>
  <cellXfs count="410">
    <xf numFmtId="0" fontId="0" fillId="0" borderId="0" xfId="0"/>
    <xf numFmtId="0" fontId="4" fillId="0" borderId="0" xfId="0" applyFont="1"/>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8" fillId="0" borderId="0" xfId="3" applyFont="1"/>
    <xf numFmtId="0" fontId="8" fillId="0" borderId="0" xfId="3" applyFont="1" applyAlignment="1">
      <alignment vertical="center"/>
    </xf>
    <xf numFmtId="0" fontId="10" fillId="3" borderId="1" xfId="3" applyFont="1" applyFill="1" applyBorder="1" applyAlignment="1">
      <alignment vertical="center"/>
    </xf>
    <xf numFmtId="0" fontId="10" fillId="0" borderId="0" xfId="3" applyFont="1" applyAlignment="1">
      <alignment vertical="center"/>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3" borderId="8" xfId="3" applyFont="1" applyFill="1" applyBorder="1" applyAlignment="1">
      <alignment horizontal="center" vertical="center" wrapText="1"/>
    </xf>
    <xf numFmtId="0" fontId="10" fillId="0" borderId="9" xfId="3" applyFont="1" applyBorder="1" applyAlignment="1">
      <alignment horizontal="left" vertical="center" wrapText="1"/>
    </xf>
    <xf numFmtId="0" fontId="10" fillId="0" borderId="11" xfId="3" applyFont="1" applyBorder="1" applyAlignment="1">
      <alignment horizontal="center" vertical="center" wrapText="1"/>
    </xf>
    <xf numFmtId="0" fontId="10" fillId="3" borderId="10" xfId="3" applyFont="1" applyFill="1" applyBorder="1" applyAlignment="1">
      <alignment horizontal="center" vertical="center" wrapText="1"/>
    </xf>
    <xf numFmtId="0" fontId="8" fillId="0" borderId="12" xfId="3" applyFont="1" applyBorder="1" applyAlignment="1">
      <alignment vertical="center" wrapText="1"/>
    </xf>
    <xf numFmtId="0" fontId="10" fillId="0" borderId="8" xfId="3" applyFont="1" applyBorder="1" applyAlignment="1">
      <alignment horizontal="center" vertical="center" wrapText="1"/>
    </xf>
    <xf numFmtId="0" fontId="10" fillId="0" borderId="9" xfId="3" applyFont="1" applyBorder="1" applyAlignment="1">
      <alignment horizontal="left" vertical="center" shrinkToFit="1"/>
    </xf>
    <xf numFmtId="0" fontId="11" fillId="0" borderId="7" xfId="3" applyFont="1" applyBorder="1" applyAlignment="1">
      <alignment vertical="center" wrapText="1"/>
    </xf>
    <xf numFmtId="0" fontId="11" fillId="3" borderId="8" xfId="3" applyFont="1" applyFill="1" applyBorder="1" applyAlignment="1">
      <alignment horizontal="left" vertical="center" wrapText="1"/>
    </xf>
    <xf numFmtId="0" fontId="10" fillId="0" borderId="13" xfId="3" applyFont="1" applyBorder="1" applyAlignment="1">
      <alignment horizontal="center" vertical="center" wrapText="1"/>
    </xf>
    <xf numFmtId="0" fontId="6" fillId="0" borderId="0" xfId="3" applyFont="1" applyAlignment="1">
      <alignment vertical="center" wrapText="1"/>
    </xf>
    <xf numFmtId="0" fontId="14" fillId="0" borderId="0" xfId="3" applyFont="1" applyAlignment="1">
      <alignment horizontal="center" vertical="center" wrapText="1"/>
    </xf>
    <xf numFmtId="0" fontId="8" fillId="0" borderId="0" xfId="3" applyFont="1" applyAlignment="1">
      <alignment vertical="center" wrapText="1"/>
    </xf>
    <xf numFmtId="0" fontId="10" fillId="0" borderId="0" xfId="3" applyFont="1" applyAlignment="1">
      <alignment vertical="center" wrapText="1"/>
    </xf>
    <xf numFmtId="0" fontId="15" fillId="0" borderId="0" xfId="3" applyFont="1" applyAlignment="1">
      <alignment vertical="center"/>
    </xf>
    <xf numFmtId="0" fontId="16" fillId="0" borderId="0" xfId="3" applyFont="1" applyAlignment="1">
      <alignment vertical="center" wrapText="1"/>
    </xf>
    <xf numFmtId="0" fontId="6" fillId="4" borderId="13" xfId="3" applyFont="1" applyFill="1" applyBorder="1" applyAlignment="1">
      <alignment horizontal="left" vertical="center" wrapText="1"/>
    </xf>
    <xf numFmtId="0" fontId="6" fillId="4" borderId="19" xfId="3" applyFont="1" applyFill="1" applyBorder="1" applyAlignment="1">
      <alignment horizontal="left" vertical="center" wrapText="1"/>
    </xf>
    <xf numFmtId="0" fontId="10" fillId="4" borderId="1" xfId="3" applyFont="1" applyFill="1" applyBorder="1" applyAlignment="1">
      <alignment horizontal="center" vertical="center" wrapText="1"/>
    </xf>
    <xf numFmtId="0" fontId="10" fillId="4" borderId="6" xfId="3" applyFont="1" applyFill="1" applyBorder="1" applyAlignment="1">
      <alignment horizontal="center" vertical="center" wrapText="1"/>
    </xf>
    <xf numFmtId="0" fontId="17" fillId="0" borderId="0" xfId="0" applyFont="1"/>
    <xf numFmtId="0" fontId="10" fillId="0" borderId="0" xfId="0" applyFont="1" applyAlignment="1">
      <alignment horizontal="right"/>
    </xf>
    <xf numFmtId="0" fontId="10" fillId="0" borderId="9" xfId="3" applyFont="1" applyBorder="1" applyAlignment="1">
      <alignment horizontal="center" vertical="center" shrinkToFit="1"/>
    </xf>
    <xf numFmtId="0" fontId="10" fillId="5" borderId="1" xfId="3" applyFont="1" applyFill="1" applyBorder="1" applyAlignment="1">
      <alignment horizontal="center" vertical="center" wrapText="1"/>
    </xf>
    <xf numFmtId="0" fontId="6" fillId="0" borderId="8" xfId="3" applyFont="1" applyBorder="1" applyAlignment="1">
      <alignment vertical="center" wrapText="1"/>
    </xf>
    <xf numFmtId="0" fontId="10" fillId="6" borderId="8" xfId="3" applyFont="1" applyFill="1" applyBorder="1" applyAlignment="1">
      <alignment horizontal="center" vertical="center" wrapText="1"/>
    </xf>
    <xf numFmtId="0" fontId="6" fillId="0" borderId="13" xfId="3" applyFont="1" applyBorder="1" applyAlignment="1">
      <alignment vertical="center" wrapText="1"/>
    </xf>
    <xf numFmtId="0" fontId="12" fillId="4" borderId="8" xfId="3" applyFont="1" applyFill="1" applyBorder="1" applyAlignment="1">
      <alignment horizontal="left" vertical="center" wrapText="1"/>
    </xf>
    <xf numFmtId="0" fontId="11" fillId="6" borderId="8" xfId="3" applyFont="1" applyFill="1" applyBorder="1" applyAlignment="1">
      <alignment horizontal="left" vertical="center" wrapText="1"/>
    </xf>
    <xf numFmtId="0" fontId="10" fillId="6" borderId="1" xfId="3" applyFont="1" applyFill="1" applyBorder="1" applyAlignment="1">
      <alignment horizontal="center" vertical="center" wrapText="1"/>
    </xf>
    <xf numFmtId="0" fontId="10" fillId="4" borderId="20" xfId="3" applyFont="1" applyFill="1" applyBorder="1" applyAlignment="1">
      <alignment horizontal="center" vertical="center" wrapText="1"/>
    </xf>
    <xf numFmtId="0" fontId="6" fillId="4" borderId="13" xfId="3" applyFont="1" applyFill="1" applyBorder="1" applyAlignment="1">
      <alignment vertical="center" wrapText="1"/>
    </xf>
    <xf numFmtId="0" fontId="6" fillId="0" borderId="8" xfId="3" applyFont="1" applyBorder="1" applyAlignment="1">
      <alignment horizontal="center" vertical="center" wrapText="1"/>
    </xf>
    <xf numFmtId="0" fontId="6" fillId="6" borderId="8" xfId="3" applyFont="1" applyFill="1" applyBorder="1" applyAlignment="1">
      <alignment horizontal="left" vertical="center" wrapText="1"/>
    </xf>
    <xf numFmtId="0" fontId="10" fillId="4" borderId="21" xfId="3" applyFont="1" applyFill="1" applyBorder="1" applyAlignment="1">
      <alignment horizontal="center" vertical="center" wrapText="1"/>
    </xf>
    <xf numFmtId="0" fontId="10" fillId="0" borderId="1" xfId="3" applyFont="1" applyBorder="1" applyAlignment="1">
      <alignment horizontal="center" vertical="center" wrapText="1"/>
    </xf>
    <xf numFmtId="0" fontId="10" fillId="0" borderId="23" xfId="3" applyFont="1" applyBorder="1" applyAlignment="1">
      <alignment horizontal="left" vertical="center" shrinkToFit="1"/>
    </xf>
    <xf numFmtId="0" fontId="12" fillId="0" borderId="8" xfId="3" applyFont="1" applyBorder="1" applyAlignment="1">
      <alignment horizontal="left" vertical="center" wrapText="1"/>
    </xf>
    <xf numFmtId="0" fontId="10" fillId="0" borderId="20" xfId="3" applyFont="1" applyBorder="1" applyAlignment="1">
      <alignment horizontal="center" vertical="center" wrapText="1"/>
    </xf>
    <xf numFmtId="0" fontId="6" fillId="3" borderId="8" xfId="3" applyFont="1" applyFill="1" applyBorder="1" applyAlignment="1">
      <alignment horizontal="left" vertical="center" wrapText="1"/>
    </xf>
    <xf numFmtId="0" fontId="10" fillId="0" borderId="21" xfId="3" applyFont="1" applyBorder="1" applyAlignment="1">
      <alignment horizontal="center" vertical="center" wrapText="1"/>
    </xf>
    <xf numFmtId="0" fontId="6" fillId="0" borderId="0" xfId="0" applyFont="1" applyAlignment="1">
      <alignment horizontal="left" vertical="center"/>
    </xf>
    <xf numFmtId="0" fontId="18" fillId="0" borderId="0" xfId="6" applyFont="1">
      <alignment vertical="center"/>
    </xf>
    <xf numFmtId="0" fontId="4" fillId="0" borderId="0" xfId="6" applyFont="1" applyAlignment="1"/>
    <xf numFmtId="0" fontId="4" fillId="0" borderId="0" xfId="6" applyFont="1" applyAlignment="1">
      <alignment horizontal="center"/>
    </xf>
    <xf numFmtId="0" fontId="4" fillId="0" borderId="0" xfId="6" applyFont="1" applyAlignment="1">
      <alignment horizontal="center" vertical="center"/>
    </xf>
    <xf numFmtId="0" fontId="4" fillId="0" borderId="0" xfId="6" applyFont="1">
      <alignment vertical="center"/>
    </xf>
    <xf numFmtId="0" fontId="19" fillId="0" borderId="0" xfId="6" applyFont="1">
      <alignment vertical="center"/>
    </xf>
    <xf numFmtId="0" fontId="17" fillId="0" borderId="0" xfId="6" applyFont="1" applyAlignment="1"/>
    <xf numFmtId="0" fontId="17" fillId="0" borderId="0" xfId="6" applyFont="1" applyAlignment="1">
      <alignment horizontal="center"/>
    </xf>
    <xf numFmtId="0" fontId="10" fillId="0" borderId="0" xfId="6" applyFont="1" applyAlignment="1">
      <alignment horizontal="right"/>
    </xf>
    <xf numFmtId="0" fontId="6" fillId="0" borderId="1" xfId="6" applyFont="1" applyBorder="1" applyAlignment="1">
      <alignment vertical="center" wrapText="1"/>
    </xf>
    <xf numFmtId="49" fontId="8" fillId="2" borderId="22" xfId="6" applyNumberFormat="1" applyFont="1" applyFill="1" applyBorder="1" applyAlignment="1">
      <alignment horizontal="center" vertical="center"/>
    </xf>
    <xf numFmtId="49" fontId="6" fillId="0" borderId="1" xfId="6" applyNumberFormat="1" applyFont="1" applyBorder="1" applyAlignment="1">
      <alignment horizontal="center" vertical="center" wrapText="1"/>
    </xf>
    <xf numFmtId="49" fontId="8" fillId="2" borderId="1" xfId="6" applyNumberFormat="1" applyFont="1" applyFill="1" applyBorder="1" applyAlignment="1">
      <alignment horizontal="center" vertical="center"/>
    </xf>
    <xf numFmtId="49" fontId="6" fillId="0" borderId="1" xfId="6" applyNumberFormat="1" applyFont="1" applyBorder="1" applyAlignment="1">
      <alignment horizontal="center" vertical="center"/>
    </xf>
    <xf numFmtId="49" fontId="6" fillId="0" borderId="13" xfId="6" applyNumberFormat="1" applyFont="1" applyBorder="1" applyAlignment="1">
      <alignment horizontal="center" vertical="center" wrapText="1"/>
    </xf>
    <xf numFmtId="0" fontId="6" fillId="2" borderId="1" xfId="6" applyFont="1" applyFill="1" applyBorder="1" applyAlignment="1">
      <alignment horizontal="left" vertical="center"/>
    </xf>
    <xf numFmtId="0" fontId="18" fillId="0" borderId="0" xfId="6" applyFont="1" applyAlignment="1">
      <alignment horizontal="center" vertical="center"/>
    </xf>
    <xf numFmtId="0" fontId="6" fillId="0" borderId="0" xfId="6" applyFont="1">
      <alignment vertical="center"/>
    </xf>
    <xf numFmtId="0" fontId="21" fillId="0" borderId="0" xfId="6" applyFont="1">
      <alignment vertical="center"/>
    </xf>
    <xf numFmtId="0" fontId="22" fillId="0" borderId="1" xfId="6" applyFont="1" applyBorder="1">
      <alignment vertical="center"/>
    </xf>
    <xf numFmtId="0" fontId="6" fillId="0" borderId="0" xfId="0" applyFont="1" applyAlignment="1">
      <alignment horizontal="center" vertical="center"/>
    </xf>
    <xf numFmtId="0" fontId="10" fillId="0" borderId="7" xfId="3" applyFont="1" applyBorder="1" applyAlignment="1">
      <alignment vertical="center" wrapText="1"/>
    </xf>
    <xf numFmtId="0" fontId="8" fillId="0" borderId="0" xfId="6" applyFont="1" applyAlignment="1">
      <alignment horizontal="left" vertical="center"/>
    </xf>
    <xf numFmtId="0" fontId="23" fillId="0" borderId="0" xfId="0" applyFont="1" applyAlignment="1">
      <alignment horizontal="center" vertical="center"/>
    </xf>
    <xf numFmtId="0" fontId="8" fillId="6" borderId="1" xfId="3" applyFont="1" applyFill="1" applyBorder="1" applyAlignment="1">
      <alignment horizontal="center" vertical="center"/>
    </xf>
    <xf numFmtId="0" fontId="24" fillId="0" borderId="0" xfId="0" applyFont="1"/>
    <xf numFmtId="0" fontId="8" fillId="0" borderId="0" xfId="0" applyFont="1" applyAlignment="1">
      <alignment horizontal="center" vertical="center"/>
    </xf>
    <xf numFmtId="0" fontId="25" fillId="0" borderId="0" xfId="5" applyFont="1" applyAlignment="1">
      <alignment horizontal="center" vertical="center"/>
    </xf>
    <xf numFmtId="0" fontId="6" fillId="0" borderId="0" xfId="6" applyFont="1" applyAlignment="1">
      <alignment horizontal="left" vertical="center"/>
    </xf>
    <xf numFmtId="0" fontId="10" fillId="0" borderId="1" xfId="6" applyFont="1" applyBorder="1" applyAlignment="1">
      <alignment horizontal="center" vertical="center"/>
    </xf>
    <xf numFmtId="0" fontId="6" fillId="0" borderId="13" xfId="3" applyFont="1" applyBorder="1" applyAlignment="1">
      <alignment horizontal="left" vertical="center" wrapText="1"/>
    </xf>
    <xf numFmtId="0" fontId="6" fillId="0" borderId="22" xfId="3" applyFont="1" applyBorder="1" applyAlignment="1">
      <alignment horizontal="left" vertical="center" wrapText="1"/>
    </xf>
    <xf numFmtId="0" fontId="10" fillId="0" borderId="10" xfId="3" applyFont="1" applyBorder="1" applyAlignment="1">
      <alignment horizontal="center" vertical="center" wrapText="1"/>
    </xf>
    <xf numFmtId="0" fontId="10" fillId="4" borderId="8" xfId="3" applyFont="1" applyFill="1" applyBorder="1" applyAlignment="1">
      <alignment horizontal="center" vertical="center" wrapText="1"/>
    </xf>
    <xf numFmtId="0" fontId="10" fillId="4" borderId="5" xfId="3" applyFont="1" applyFill="1" applyBorder="1" applyAlignment="1">
      <alignment horizontal="left" vertical="center" wrapText="1"/>
    </xf>
    <xf numFmtId="0" fontId="25" fillId="0" borderId="1" xfId="5" applyFont="1" applyBorder="1" applyAlignment="1">
      <alignment horizontal="center" vertical="center"/>
    </xf>
    <xf numFmtId="0" fontId="17" fillId="0" borderId="0" xfId="0" applyFont="1" applyAlignment="1">
      <alignment horizontal="center"/>
    </xf>
    <xf numFmtId="0" fontId="8" fillId="0" borderId="0" xfId="0" applyFont="1" applyAlignment="1">
      <alignment horizontal="center"/>
    </xf>
    <xf numFmtId="0" fontId="10" fillId="0" borderId="5" xfId="3" applyFont="1" applyBorder="1" applyAlignment="1">
      <alignment horizontal="left" vertical="center" wrapText="1"/>
    </xf>
    <xf numFmtId="0" fontId="18" fillId="0" borderId="0" xfId="6" applyFont="1" applyAlignment="1">
      <alignment horizontal="left" vertical="center"/>
    </xf>
    <xf numFmtId="0" fontId="18" fillId="0" borderId="1" xfId="6" applyFont="1" applyBorder="1">
      <alignment vertical="center"/>
    </xf>
    <xf numFmtId="0" fontId="18" fillId="0" borderId="1" xfId="6" applyFont="1" applyBorder="1" applyAlignment="1">
      <alignment horizontal="center" vertical="center"/>
    </xf>
    <xf numFmtId="0" fontId="28" fillId="0" borderId="1" xfId="6" applyFont="1" applyBorder="1">
      <alignment vertical="center"/>
    </xf>
    <xf numFmtId="0" fontId="28" fillId="0" borderId="1" xfId="6" applyFont="1" applyBorder="1" applyAlignment="1">
      <alignment horizontal="center" vertical="center"/>
    </xf>
    <xf numFmtId="0" fontId="10" fillId="0" borderId="2" xfId="6" applyFont="1" applyBorder="1" applyAlignment="1">
      <alignment horizontal="left" vertical="center" wrapText="1"/>
    </xf>
    <xf numFmtId="0" fontId="6" fillId="5" borderId="1" xfId="4" applyFont="1" applyFill="1" applyBorder="1" applyAlignment="1" applyProtection="1">
      <alignment horizontal="center" vertical="center" wrapText="1"/>
      <protection locked="0"/>
    </xf>
    <xf numFmtId="0" fontId="8" fillId="0" borderId="0" xfId="4" applyFont="1"/>
    <xf numFmtId="0" fontId="16" fillId="0" borderId="0" xfId="4" applyFont="1" applyAlignment="1">
      <alignment vertical="top" wrapText="1"/>
    </xf>
    <xf numFmtId="0" fontId="8" fillId="0" borderId="0" xfId="4" applyFont="1" applyAlignment="1">
      <alignment vertical="center"/>
    </xf>
    <xf numFmtId="0" fontId="10" fillId="0" borderId="0" xfId="4" applyFont="1" applyAlignment="1">
      <alignment vertical="top" wrapText="1"/>
    </xf>
    <xf numFmtId="0" fontId="6" fillId="0" borderId="0" xfId="4" applyFont="1" applyAlignment="1">
      <alignment vertical="top" wrapText="1"/>
    </xf>
    <xf numFmtId="0" fontId="8" fillId="0" borderId="0" xfId="4" applyFont="1" applyAlignment="1">
      <alignment wrapText="1"/>
    </xf>
    <xf numFmtId="0" fontId="14" fillId="0" borderId="0" xfId="4" applyFont="1" applyAlignment="1">
      <alignment horizontal="center" vertical="top" wrapText="1"/>
    </xf>
    <xf numFmtId="0" fontId="6" fillId="0" borderId="0" xfId="4" applyFont="1" applyAlignment="1">
      <alignment wrapText="1"/>
    </xf>
    <xf numFmtId="0" fontId="6" fillId="3" borderId="1" xfId="4" applyFont="1" applyFill="1" applyBorder="1" applyAlignment="1">
      <alignment horizontal="center" vertical="center" wrapText="1"/>
    </xf>
    <xf numFmtId="0" fontId="6" fillId="0" borderId="18" xfId="4" applyFont="1" applyBorder="1" applyAlignment="1">
      <alignment horizontal="center" vertical="center" wrapText="1"/>
    </xf>
    <xf numFmtId="0" fontId="6" fillId="0" borderId="13" xfId="4" applyFont="1" applyBorder="1" applyAlignment="1">
      <alignment vertical="center"/>
    </xf>
    <xf numFmtId="0" fontId="6" fillId="0" borderId="16" xfId="4" applyFont="1" applyBorder="1" applyAlignment="1">
      <alignment vertical="center"/>
    </xf>
    <xf numFmtId="0" fontId="2" fillId="0" borderId="16" xfId="0" applyFont="1" applyBorder="1"/>
    <xf numFmtId="0" fontId="26" fillId="0" borderId="1" xfId="0" applyFont="1" applyBorder="1" applyAlignment="1">
      <alignment horizontal="right" vertical="center"/>
    </xf>
    <xf numFmtId="0" fontId="6" fillId="0" borderId="13" xfId="4" applyFont="1" applyBorder="1" applyAlignment="1">
      <alignment vertical="center" wrapText="1"/>
    </xf>
    <xf numFmtId="0" fontId="6" fillId="0" borderId="1" xfId="4" applyFont="1" applyBorder="1" applyAlignment="1">
      <alignment horizontal="right" vertical="center" wrapText="1"/>
    </xf>
    <xf numFmtId="0" fontId="6" fillId="0" borderId="16" xfId="4" applyFont="1" applyBorder="1" applyAlignment="1">
      <alignment vertical="center" wrapText="1"/>
    </xf>
    <xf numFmtId="0" fontId="6" fillId="0" borderId="17" xfId="4" applyFont="1" applyBorder="1" applyAlignment="1">
      <alignment horizontal="left" vertical="center"/>
    </xf>
    <xf numFmtId="0" fontId="6" fillId="0" borderId="0" xfId="4" applyFont="1" applyAlignment="1">
      <alignment horizontal="left" vertical="center"/>
    </xf>
    <xf numFmtId="0" fontId="8" fillId="0" borderId="16" xfId="4" applyFont="1" applyBorder="1"/>
    <xf numFmtId="0" fontId="6" fillId="0" borderId="1" xfId="4" applyFont="1" applyBorder="1" applyAlignment="1">
      <alignment horizontal="right" vertical="center"/>
    </xf>
    <xf numFmtId="0" fontId="6" fillId="0" borderId="13" xfId="4" applyFont="1" applyBorder="1" applyAlignment="1">
      <alignment horizontal="left" vertical="center"/>
    </xf>
    <xf numFmtId="0" fontId="6" fillId="0" borderId="16" xfId="4" applyFont="1" applyBorder="1" applyAlignment="1">
      <alignment horizontal="left" vertical="center"/>
    </xf>
    <xf numFmtId="0" fontId="6" fillId="0" borderId="17" xfId="4" applyFont="1" applyBorder="1" applyAlignment="1">
      <alignment vertical="center"/>
    </xf>
    <xf numFmtId="0" fontId="6" fillId="0" borderId="0" xfId="4" applyFont="1" applyAlignment="1">
      <alignment vertical="center"/>
    </xf>
    <xf numFmtId="0" fontId="6" fillId="0" borderId="22" xfId="4" applyFont="1" applyBorder="1" applyAlignment="1">
      <alignment vertical="center"/>
    </xf>
    <xf numFmtId="0" fontId="12" fillId="0" borderId="15" xfId="4" applyFont="1" applyBorder="1" applyAlignment="1">
      <alignment horizontal="left" vertical="top" wrapText="1"/>
    </xf>
    <xf numFmtId="0" fontId="12" fillId="0" borderId="0" xfId="4" applyFont="1" applyAlignment="1">
      <alignment horizontal="left" vertical="top" wrapText="1"/>
    </xf>
    <xf numFmtId="0" fontId="12" fillId="0" borderId="0" xfId="4" applyFont="1" applyAlignment="1">
      <alignment horizontal="center" vertical="top" wrapText="1"/>
    </xf>
    <xf numFmtId="0" fontId="6" fillId="0" borderId="1" xfId="4" applyFont="1" applyBorder="1" applyAlignment="1">
      <alignment horizontal="center" vertical="center" wrapText="1"/>
    </xf>
    <xf numFmtId="0" fontId="6" fillId="0" borderId="19" xfId="4" applyFont="1" applyBorder="1" applyAlignment="1">
      <alignment horizontal="center" vertical="center" wrapText="1"/>
    </xf>
    <xf numFmtId="0" fontId="11" fillId="0" borderId="1" xfId="4" applyFont="1" applyBorder="1" applyAlignment="1">
      <alignment horizontal="center" vertical="center" wrapText="1"/>
    </xf>
    <xf numFmtId="0" fontId="6" fillId="0" borderId="14" xfId="4" applyFont="1" applyBorder="1" applyAlignment="1">
      <alignment horizontal="left" vertical="center"/>
    </xf>
    <xf numFmtId="0" fontId="6" fillId="0" borderId="15" xfId="4" applyFont="1" applyBorder="1" applyAlignment="1">
      <alignment horizontal="left" vertical="center"/>
    </xf>
    <xf numFmtId="0" fontId="6" fillId="0" borderId="19" xfId="4" applyFont="1" applyBorder="1" applyAlignment="1">
      <alignment horizontal="left" vertical="center"/>
    </xf>
    <xf numFmtId="177" fontId="8" fillId="0" borderId="0" xfId="4" applyNumberFormat="1" applyFont="1" applyAlignment="1">
      <alignment horizontal="right"/>
    </xf>
    <xf numFmtId="0" fontId="6" fillId="0" borderId="25" xfId="4" applyFont="1" applyBorder="1" applyAlignment="1">
      <alignment horizontal="left" vertical="center"/>
    </xf>
    <xf numFmtId="177" fontId="8" fillId="0" borderId="0" xfId="4" applyNumberFormat="1" applyFont="1"/>
    <xf numFmtId="176" fontId="8" fillId="0" borderId="0" xfId="4" applyNumberFormat="1" applyFont="1"/>
    <xf numFmtId="177" fontId="11" fillId="0" borderId="0" xfId="4" applyNumberFormat="1" applyFont="1"/>
    <xf numFmtId="0" fontId="6" fillId="3" borderId="1" xfId="4" applyFont="1" applyFill="1" applyBorder="1" applyAlignment="1">
      <alignment horizontal="left" vertical="center"/>
    </xf>
    <xf numFmtId="0" fontId="6" fillId="3" borderId="1" xfId="4" applyFont="1" applyFill="1" applyBorder="1" applyAlignment="1" applyProtection="1">
      <alignment horizontal="center" vertical="center" wrapText="1"/>
      <protection locked="0"/>
    </xf>
    <xf numFmtId="0" fontId="11" fillId="0" borderId="1" xfId="4" applyFont="1" applyBorder="1" applyAlignment="1">
      <alignment horizontal="center"/>
    </xf>
    <xf numFmtId="0" fontId="11" fillId="0" borderId="1" xfId="4" applyFont="1" applyBorder="1" applyAlignment="1" applyProtection="1">
      <alignment horizontal="center"/>
      <protection locked="0"/>
    </xf>
    <xf numFmtId="0" fontId="11" fillId="0" borderId="1" xfId="4" applyFont="1" applyBorder="1" applyAlignment="1">
      <alignment horizontal="center" vertical="center"/>
    </xf>
    <xf numFmtId="0" fontId="11" fillId="0" borderId="1" xfId="4" applyFont="1" applyBorder="1" applyAlignment="1" applyProtection="1">
      <alignment horizontal="left" vertical="center"/>
      <protection locked="0"/>
    </xf>
    <xf numFmtId="0" fontId="13" fillId="0" borderId="0" xfId="4" applyFont="1" applyAlignment="1">
      <alignment horizontal="center" vertical="center" wrapText="1"/>
    </xf>
    <xf numFmtId="0" fontId="6" fillId="0" borderId="14" xfId="4" applyFont="1" applyBorder="1" applyAlignment="1">
      <alignment horizontal="distributed" vertical="center" wrapText="1"/>
    </xf>
    <xf numFmtId="0" fontId="6" fillId="0" borderId="19" xfId="4" applyFont="1" applyBorder="1" applyAlignment="1">
      <alignment horizontal="distributed" vertical="center" wrapText="1"/>
    </xf>
    <xf numFmtId="0" fontId="6" fillId="0" borderId="17" xfId="4" applyFont="1" applyBorder="1" applyAlignment="1">
      <alignment horizontal="distributed" vertical="center" wrapText="1"/>
    </xf>
    <xf numFmtId="0" fontId="6" fillId="0" borderId="25" xfId="4" applyFont="1" applyBorder="1" applyAlignment="1">
      <alignment horizontal="distributed" vertical="center" wrapText="1"/>
    </xf>
    <xf numFmtId="0" fontId="6" fillId="0" borderId="8" xfId="4" applyFont="1" applyBorder="1" applyAlignment="1">
      <alignment horizontal="distributed" vertical="center" wrapText="1"/>
    </xf>
    <xf numFmtId="0" fontId="6" fillId="0" borderId="26" xfId="4" applyFont="1" applyBorder="1" applyAlignment="1">
      <alignment horizontal="distributed" vertical="center" wrapText="1"/>
    </xf>
    <xf numFmtId="0" fontId="6" fillId="0" borderId="13" xfId="4" applyFont="1" applyBorder="1" applyAlignment="1">
      <alignment horizontal="center" vertical="center" wrapText="1"/>
    </xf>
    <xf numFmtId="0" fontId="6" fillId="0" borderId="16" xfId="4" applyFont="1" applyBorder="1" applyAlignment="1">
      <alignment horizontal="center" vertical="center" wrapText="1"/>
    </xf>
    <xf numFmtId="0" fontId="6" fillId="0" borderId="22" xfId="4" applyFont="1" applyBorder="1" applyAlignment="1">
      <alignment horizontal="center" vertical="center" wrapText="1"/>
    </xf>
    <xf numFmtId="0" fontId="6" fillId="0" borderId="13" xfId="4" applyFont="1" applyBorder="1" applyAlignment="1">
      <alignment vertical="center" wrapText="1"/>
    </xf>
    <xf numFmtId="0" fontId="6" fillId="0" borderId="16" xfId="4" applyFont="1" applyBorder="1" applyAlignment="1">
      <alignment vertical="center" wrapText="1"/>
    </xf>
    <xf numFmtId="0" fontId="6" fillId="0" borderId="22" xfId="4" applyFont="1" applyBorder="1" applyAlignment="1">
      <alignment vertical="center" wrapText="1"/>
    </xf>
    <xf numFmtId="20" fontId="6" fillId="0" borderId="13" xfId="4" applyNumberFormat="1" applyFont="1" applyBorder="1" applyAlignment="1">
      <alignment horizontal="left" vertical="center" wrapText="1"/>
    </xf>
    <xf numFmtId="20" fontId="6" fillId="0" borderId="16" xfId="4" applyNumberFormat="1" applyFont="1" applyBorder="1" applyAlignment="1">
      <alignment horizontal="left" vertical="center" wrapText="1"/>
    </xf>
    <xf numFmtId="20" fontId="6" fillId="0" borderId="22" xfId="4" applyNumberFormat="1" applyFont="1" applyBorder="1" applyAlignment="1">
      <alignment horizontal="left" vertical="center" wrapText="1"/>
    </xf>
    <xf numFmtId="0" fontId="6" fillId="0" borderId="16" xfId="4" applyFont="1" applyBorder="1" applyAlignment="1">
      <alignment horizontal="left" vertical="center" wrapText="1"/>
    </xf>
    <xf numFmtId="0" fontId="6" fillId="0" borderId="13" xfId="4" applyFont="1" applyBorder="1" applyAlignment="1">
      <alignment horizontal="left" vertical="center"/>
    </xf>
    <xf numFmtId="0" fontId="6" fillId="0" borderId="16" xfId="4" applyFont="1" applyBorder="1" applyAlignment="1">
      <alignment horizontal="left" vertical="center"/>
    </xf>
    <xf numFmtId="0" fontId="6" fillId="0" borderId="22" xfId="4" applyFont="1" applyBorder="1" applyAlignment="1">
      <alignment horizontal="left" vertical="center"/>
    </xf>
    <xf numFmtId="177" fontId="6" fillId="0" borderId="68" xfId="1" applyNumberFormat="1" applyFont="1" applyFill="1" applyBorder="1" applyAlignment="1" applyProtection="1">
      <alignment horizontal="right" vertical="center" wrapText="1"/>
    </xf>
    <xf numFmtId="177" fontId="6" fillId="0" borderId="69" xfId="1" applyNumberFormat="1" applyFont="1" applyFill="1" applyBorder="1" applyAlignment="1" applyProtection="1">
      <alignment horizontal="right" vertical="center" wrapText="1"/>
    </xf>
    <xf numFmtId="0" fontId="6" fillId="0" borderId="8" xfId="4" applyFont="1" applyBorder="1" applyAlignment="1">
      <alignment horizontal="left" vertical="center"/>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6" fillId="0" borderId="14" xfId="4" applyFont="1" applyBorder="1" applyAlignment="1">
      <alignment horizontal="left" vertical="center" wrapText="1"/>
    </xf>
    <xf numFmtId="0" fontId="6" fillId="0" borderId="19" xfId="4" applyFont="1" applyBorder="1" applyAlignment="1">
      <alignment horizontal="left" vertical="center" wrapText="1"/>
    </xf>
    <xf numFmtId="0" fontId="6" fillId="0" borderId="17" xfId="4" applyFont="1" applyBorder="1" applyAlignment="1">
      <alignment horizontal="left" vertical="center" wrapText="1"/>
    </xf>
    <xf numFmtId="0" fontId="6" fillId="0" borderId="25" xfId="4" applyFont="1" applyBorder="1" applyAlignment="1">
      <alignment horizontal="left" vertical="center" wrapText="1"/>
    </xf>
    <xf numFmtId="0" fontId="6" fillId="0" borderId="8" xfId="4" applyFont="1" applyBorder="1" applyAlignment="1">
      <alignment horizontal="left" vertical="center" wrapText="1"/>
    </xf>
    <xf numFmtId="0" fontId="6" fillId="0" borderId="26" xfId="4" applyFont="1" applyBorder="1" applyAlignment="1">
      <alignment horizontal="left" vertical="center" wrapText="1"/>
    </xf>
    <xf numFmtId="0" fontId="6" fillId="0" borderId="14" xfId="4" applyFont="1" applyBorder="1" applyAlignment="1">
      <alignment horizontal="left" vertical="center"/>
    </xf>
    <xf numFmtId="0" fontId="6" fillId="0" borderId="15" xfId="4" applyFont="1" applyBorder="1" applyAlignment="1">
      <alignment horizontal="left" vertical="center"/>
    </xf>
    <xf numFmtId="0" fontId="6" fillId="0" borderId="19" xfId="4" applyFont="1" applyBorder="1" applyAlignment="1">
      <alignment horizontal="left" vertical="center"/>
    </xf>
    <xf numFmtId="176" fontId="6" fillId="0" borderId="18" xfId="1" applyNumberFormat="1" applyFont="1" applyFill="1" applyBorder="1" applyAlignment="1" applyProtection="1">
      <alignment horizontal="right" vertical="center" wrapText="1"/>
    </xf>
    <xf numFmtId="176" fontId="6" fillId="0" borderId="31" xfId="1" applyNumberFormat="1" applyFont="1" applyFill="1" applyBorder="1" applyAlignment="1" applyProtection="1">
      <alignment horizontal="right" vertical="center" wrapText="1"/>
    </xf>
    <xf numFmtId="176" fontId="6" fillId="0" borderId="4" xfId="1" applyNumberFormat="1" applyFont="1" applyFill="1" applyBorder="1" applyAlignment="1" applyProtection="1">
      <alignment horizontal="right" vertical="center" wrapText="1"/>
    </xf>
    <xf numFmtId="177" fontId="6" fillId="0" borderId="70" xfId="1" applyNumberFormat="1" applyFont="1" applyFill="1" applyBorder="1" applyAlignment="1" applyProtection="1">
      <alignment horizontal="right" vertical="center" wrapText="1"/>
    </xf>
    <xf numFmtId="0" fontId="6" fillId="0" borderId="17" xfId="4" applyFont="1" applyBorder="1" applyAlignment="1">
      <alignment horizontal="left" vertical="center"/>
    </xf>
    <xf numFmtId="0" fontId="6" fillId="0" borderId="0" xfId="4" applyFont="1" applyAlignment="1">
      <alignment horizontal="left" vertical="center"/>
    </xf>
    <xf numFmtId="0" fontId="6" fillId="0" borderId="25" xfId="4"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177" fontId="6" fillId="0" borderId="18" xfId="4" applyNumberFormat="1" applyFont="1" applyBorder="1" applyAlignment="1">
      <alignment horizontal="right" vertical="center"/>
    </xf>
    <xf numFmtId="177" fontId="2" fillId="0" borderId="4" xfId="0" applyNumberFormat="1" applyFont="1" applyBorder="1" applyAlignment="1">
      <alignment horizontal="right" vertical="center"/>
    </xf>
    <xf numFmtId="0" fontId="6" fillId="0" borderId="8" xfId="4" applyFont="1" applyBorder="1" applyAlignment="1">
      <alignment horizontal="left" vertical="top"/>
    </xf>
    <xf numFmtId="0" fontId="6" fillId="0" borderId="24" xfId="4" applyFont="1" applyBorder="1" applyAlignment="1">
      <alignment horizontal="left" vertical="top"/>
    </xf>
    <xf numFmtId="0" fontId="6" fillId="0" borderId="26" xfId="4" applyFont="1" applyBorder="1" applyAlignment="1">
      <alignment horizontal="left" vertical="top"/>
    </xf>
    <xf numFmtId="0" fontId="6" fillId="0" borderId="14" xfId="4" applyFont="1" applyBorder="1" applyAlignment="1">
      <alignment horizontal="left" vertical="top" wrapText="1"/>
    </xf>
    <xf numFmtId="0" fontId="6" fillId="0" borderId="15" xfId="4" applyFont="1" applyBorder="1" applyAlignment="1">
      <alignment horizontal="left" vertical="top" wrapText="1"/>
    </xf>
    <xf numFmtId="0" fontId="6" fillId="0" borderId="19" xfId="4" applyFont="1" applyBorder="1" applyAlignment="1">
      <alignment horizontal="left" vertical="top" wrapText="1"/>
    </xf>
    <xf numFmtId="177" fontId="6" fillId="0" borderId="18" xfId="1" applyNumberFormat="1" applyFont="1" applyFill="1" applyBorder="1" applyAlignment="1" applyProtection="1">
      <alignment horizontal="right" vertical="center" wrapText="1"/>
    </xf>
    <xf numFmtId="177" fontId="6" fillId="0" borderId="31" xfId="1" applyNumberFormat="1" applyFont="1" applyFill="1" applyBorder="1" applyAlignment="1" applyProtection="1">
      <alignment horizontal="right" vertical="center" wrapText="1"/>
    </xf>
    <xf numFmtId="0" fontId="6" fillId="0" borderId="8" xfId="4" applyFont="1" applyBorder="1" applyAlignment="1">
      <alignment horizontal="left" vertical="top" wrapText="1"/>
    </xf>
    <xf numFmtId="0" fontId="6" fillId="0" borderId="24" xfId="4" applyFont="1" applyBorder="1" applyAlignment="1">
      <alignment horizontal="left" vertical="top" wrapText="1"/>
    </xf>
    <xf numFmtId="0" fontId="6" fillId="0" borderId="26" xfId="4" applyFont="1" applyBorder="1" applyAlignment="1">
      <alignment horizontal="left" vertical="top" wrapText="1"/>
    </xf>
    <xf numFmtId="0" fontId="6" fillId="0" borderId="17" xfId="4" applyFont="1" applyBorder="1" applyAlignment="1">
      <alignment horizontal="left" vertical="top"/>
    </xf>
    <xf numFmtId="0" fontId="6" fillId="0" borderId="0" xfId="4" applyFont="1" applyAlignment="1">
      <alignment horizontal="left" vertical="top"/>
    </xf>
    <xf numFmtId="0" fontId="6" fillId="0" borderId="25" xfId="4" applyFont="1" applyBorder="1" applyAlignment="1">
      <alignment horizontal="left" vertical="top"/>
    </xf>
    <xf numFmtId="0" fontId="6" fillId="0" borderId="8" xfId="4" applyFont="1" applyBorder="1" applyAlignment="1">
      <alignment horizontal="left"/>
    </xf>
    <xf numFmtId="0" fontId="6" fillId="0" borderId="24" xfId="4" applyFont="1" applyBorder="1" applyAlignment="1">
      <alignment horizontal="left"/>
    </xf>
    <xf numFmtId="0" fontId="6" fillId="0" borderId="26" xfId="4" applyFont="1" applyBorder="1" applyAlignment="1">
      <alignment horizontal="left"/>
    </xf>
    <xf numFmtId="177" fontId="6" fillId="5" borderId="18" xfId="1" applyNumberFormat="1" applyFont="1" applyFill="1" applyBorder="1" applyAlignment="1" applyProtection="1">
      <alignment horizontal="right" vertical="center" wrapText="1"/>
      <protection locked="0"/>
    </xf>
    <xf numFmtId="177" fontId="6" fillId="5" borderId="31" xfId="1" applyNumberFormat="1" applyFont="1" applyFill="1" applyBorder="1" applyAlignment="1" applyProtection="1">
      <alignment horizontal="right" vertical="center" wrapText="1"/>
      <protection locked="0"/>
    </xf>
    <xf numFmtId="177" fontId="6" fillId="5" borderId="4" xfId="1" applyNumberFormat="1" applyFont="1" applyFill="1" applyBorder="1" applyAlignment="1" applyProtection="1">
      <alignment horizontal="right" vertical="center" wrapText="1"/>
      <protection locked="0"/>
    </xf>
    <xf numFmtId="0" fontId="6" fillId="0" borderId="17" xfId="4" applyFont="1" applyBorder="1" applyAlignment="1">
      <alignment horizontal="left"/>
    </xf>
    <xf numFmtId="0" fontId="6" fillId="0" borderId="0" xfId="4" applyFont="1" applyAlignment="1">
      <alignment horizontal="left"/>
    </xf>
    <xf numFmtId="0" fontId="6" fillId="0" borderId="25" xfId="4" applyFont="1" applyBorder="1" applyAlignment="1">
      <alignment horizontal="left"/>
    </xf>
    <xf numFmtId="0" fontId="6" fillId="0" borderId="15" xfId="4" applyFont="1" applyBorder="1" applyAlignment="1">
      <alignment horizontal="left" vertical="center" wrapText="1"/>
    </xf>
    <xf numFmtId="0" fontId="6" fillId="0" borderId="0" xfId="4" applyFont="1" applyAlignment="1">
      <alignment horizontal="left" vertical="center" wrapText="1"/>
    </xf>
    <xf numFmtId="0" fontId="6" fillId="0" borderId="14" xfId="4" applyFont="1" applyBorder="1" applyAlignment="1">
      <alignment horizontal="left"/>
    </xf>
    <xf numFmtId="0" fontId="6" fillId="0" borderId="15" xfId="4" applyFont="1" applyBorder="1" applyAlignment="1">
      <alignment horizontal="left"/>
    </xf>
    <xf numFmtId="0" fontId="6" fillId="0" borderId="19" xfId="4" applyFont="1" applyBorder="1" applyAlignment="1">
      <alignment horizontal="left"/>
    </xf>
    <xf numFmtId="177" fontId="6" fillId="0" borderId="4" xfId="1" applyNumberFormat="1" applyFont="1" applyFill="1" applyBorder="1" applyAlignment="1" applyProtection="1">
      <alignment horizontal="right" vertical="center" wrapText="1"/>
    </xf>
    <xf numFmtId="176" fontId="6" fillId="0" borderId="18" xfId="4" applyNumberFormat="1" applyFont="1" applyBorder="1" applyAlignment="1">
      <alignment horizontal="right" vertical="center" wrapText="1"/>
    </xf>
    <xf numFmtId="176" fontId="6" fillId="0" borderId="31" xfId="4" applyNumberFormat="1" applyFont="1" applyBorder="1" applyAlignment="1">
      <alignment horizontal="right" vertical="center" wrapText="1"/>
    </xf>
    <xf numFmtId="176" fontId="6" fillId="0" borderId="4" xfId="4" applyNumberFormat="1" applyFont="1" applyBorder="1" applyAlignment="1">
      <alignment horizontal="right" vertical="center" wrapText="1"/>
    </xf>
    <xf numFmtId="177" fontId="6" fillId="0" borderId="18" xfId="4" applyNumberFormat="1" applyFont="1" applyBorder="1" applyAlignment="1">
      <alignment horizontal="right" vertical="center" wrapText="1"/>
    </xf>
    <xf numFmtId="177" fontId="6" fillId="0" borderId="31" xfId="4" applyNumberFormat="1" applyFont="1" applyBorder="1" applyAlignment="1">
      <alignment horizontal="right" vertical="center" wrapText="1"/>
    </xf>
    <xf numFmtId="177" fontId="6" fillId="0" borderId="1" xfId="4" applyNumberFormat="1" applyFont="1" applyBorder="1" applyAlignment="1">
      <alignment horizontal="right" vertical="center" wrapText="1"/>
    </xf>
    <xf numFmtId="177" fontId="6" fillId="5" borderId="19" xfId="1" applyNumberFormat="1" applyFont="1" applyFill="1" applyBorder="1" applyAlignment="1" applyProtection="1">
      <alignment horizontal="right" vertical="center" wrapText="1"/>
      <protection locked="0"/>
    </xf>
    <xf numFmtId="177" fontId="6" fillId="5" borderId="25" xfId="1" applyNumberFormat="1" applyFont="1" applyFill="1" applyBorder="1" applyAlignment="1" applyProtection="1">
      <alignment horizontal="right" vertical="center" wrapText="1"/>
      <protection locked="0"/>
    </xf>
    <xf numFmtId="49" fontId="6" fillId="0" borderId="17" xfId="4" applyNumberFormat="1" applyFont="1" applyBorder="1" applyAlignment="1">
      <alignment horizontal="left" vertical="center"/>
    </xf>
    <xf numFmtId="49" fontId="6" fillId="0" borderId="0" xfId="4" applyNumberFormat="1" applyFont="1" applyAlignment="1">
      <alignment horizontal="left" vertical="center"/>
    </xf>
    <xf numFmtId="49" fontId="6" fillId="0" borderId="25" xfId="4" applyNumberFormat="1" applyFont="1" applyBorder="1" applyAlignment="1">
      <alignment horizontal="left" vertical="center"/>
    </xf>
    <xf numFmtId="0" fontId="6" fillId="0" borderId="24" xfId="4" applyFont="1" applyBorder="1" applyAlignment="1">
      <alignment horizontal="left" vertical="center"/>
    </xf>
    <xf numFmtId="177" fontId="6" fillId="0" borderId="19" xfId="4" applyNumberFormat="1" applyFont="1" applyBorder="1" applyAlignment="1">
      <alignment horizontal="right" vertical="center" wrapText="1"/>
    </xf>
    <xf numFmtId="177" fontId="6" fillId="0" borderId="25" xfId="4" applyNumberFormat="1" applyFont="1" applyBorder="1" applyAlignment="1">
      <alignment horizontal="right" vertical="center" wrapText="1"/>
    </xf>
    <xf numFmtId="177" fontId="6" fillId="0" borderId="26" xfId="4" applyNumberFormat="1" applyFont="1" applyBorder="1" applyAlignment="1">
      <alignment horizontal="right" vertical="center" wrapText="1"/>
    </xf>
    <xf numFmtId="0" fontId="6" fillId="0" borderId="26" xfId="4" applyFont="1" applyBorder="1" applyAlignment="1">
      <alignment horizontal="left" vertical="center"/>
    </xf>
    <xf numFmtId="0" fontId="11" fillId="0" borderId="14" xfId="4" applyFont="1" applyBorder="1" applyAlignment="1">
      <alignment horizontal="left" vertical="center"/>
    </xf>
    <xf numFmtId="0" fontId="11" fillId="0" borderId="15" xfId="4" applyFont="1" applyBorder="1" applyAlignment="1">
      <alignment horizontal="left" vertical="center"/>
    </xf>
    <xf numFmtId="0" fontId="11" fillId="0" borderId="19" xfId="4" applyFont="1" applyBorder="1" applyAlignment="1">
      <alignment horizontal="left" vertical="center"/>
    </xf>
    <xf numFmtId="0" fontId="6" fillId="0" borderId="17" xfId="4" applyFont="1" applyBorder="1"/>
    <xf numFmtId="0" fontId="6" fillId="0" borderId="0" xfId="4" applyFont="1"/>
    <xf numFmtId="0" fontId="8" fillId="0" borderId="0" xfId="4" applyFont="1"/>
    <xf numFmtId="0" fontId="8" fillId="0" borderId="25" xfId="4" applyFont="1" applyBorder="1"/>
    <xf numFmtId="0" fontId="6" fillId="0" borderId="8" xfId="4" applyFont="1" applyBorder="1"/>
    <xf numFmtId="0" fontId="6" fillId="0" borderId="24" xfId="4" applyFont="1" applyBorder="1"/>
    <xf numFmtId="0" fontId="8" fillId="0" borderId="24" xfId="4" applyFont="1" applyBorder="1"/>
    <xf numFmtId="0" fontId="8" fillId="0" borderId="26" xfId="4" applyFont="1" applyBorder="1"/>
    <xf numFmtId="177" fontId="6" fillId="5" borderId="1" xfId="1" applyNumberFormat="1" applyFont="1" applyFill="1" applyBorder="1" applyAlignment="1" applyProtection="1">
      <alignment horizontal="right" vertical="center" wrapText="1"/>
      <protection locked="0"/>
    </xf>
    <xf numFmtId="177" fontId="11" fillId="0" borderId="18" xfId="4" applyNumberFormat="1" applyFont="1" applyBorder="1" applyAlignment="1">
      <alignment horizontal="right" vertical="center" wrapText="1"/>
    </xf>
    <xf numFmtId="177" fontId="11" fillId="0" borderId="31" xfId="4" applyNumberFormat="1" applyFont="1" applyBorder="1" applyAlignment="1">
      <alignment horizontal="right" vertical="center" wrapText="1"/>
    </xf>
    <xf numFmtId="177" fontId="11" fillId="0" borderId="1" xfId="4" applyNumberFormat="1" applyFont="1" applyBorder="1" applyAlignment="1">
      <alignment horizontal="right" vertical="center" wrapText="1"/>
    </xf>
    <xf numFmtId="0" fontId="6" fillId="0" borderId="24" xfId="4" applyFont="1" applyBorder="1" applyAlignment="1">
      <alignment horizontal="left" vertical="center" wrapText="1"/>
    </xf>
    <xf numFmtId="177" fontId="11" fillId="0" borderId="4" xfId="4" applyNumberFormat="1" applyFont="1" applyBorder="1" applyAlignment="1">
      <alignment horizontal="right" vertical="center" wrapText="1"/>
    </xf>
    <xf numFmtId="0" fontId="6" fillId="0" borderId="14" xfId="4" applyFont="1" applyBorder="1" applyAlignment="1">
      <alignment horizontal="left" vertical="center" wrapText="1" shrinkToFit="1"/>
    </xf>
    <xf numFmtId="0" fontId="6" fillId="0" borderId="19" xfId="4" applyFont="1" applyBorder="1" applyAlignment="1">
      <alignment horizontal="left" vertical="center" shrinkToFit="1"/>
    </xf>
    <xf numFmtId="0" fontId="6" fillId="0" borderId="17" xfId="4" applyFont="1" applyBorder="1" applyAlignment="1">
      <alignment horizontal="left" vertical="center" shrinkToFit="1"/>
    </xf>
    <xf numFmtId="0" fontId="6" fillId="0" borderId="25" xfId="4" applyFont="1" applyBorder="1" applyAlignment="1">
      <alignment horizontal="left" vertical="center" shrinkToFit="1"/>
    </xf>
    <xf numFmtId="0" fontId="6" fillId="0" borderId="8" xfId="4" applyFont="1" applyBorder="1" applyAlignment="1">
      <alignment horizontal="left" vertical="center" shrinkToFit="1"/>
    </xf>
    <xf numFmtId="0" fontId="6" fillId="0" borderId="26" xfId="4" applyFont="1" applyBorder="1" applyAlignment="1">
      <alignment horizontal="left" vertical="center" shrinkToFit="1"/>
    </xf>
    <xf numFmtId="0" fontId="6" fillId="0" borderId="14" xfId="4" applyFont="1" applyBorder="1"/>
    <xf numFmtId="0" fontId="6" fillId="0" borderId="15" xfId="4" applyFont="1" applyBorder="1"/>
    <xf numFmtId="0" fontId="8" fillId="0" borderId="15" xfId="4" applyFont="1" applyBorder="1"/>
    <xf numFmtId="0" fontId="8" fillId="0" borderId="19" xfId="4" applyFont="1" applyBorder="1"/>
    <xf numFmtId="0" fontId="6" fillId="0" borderId="27" xfId="4" applyFont="1" applyBorder="1" applyAlignment="1">
      <alignment horizontal="left" vertical="center" wrapText="1"/>
    </xf>
    <xf numFmtId="0" fontId="6" fillId="0" borderId="28" xfId="4" applyFont="1" applyBorder="1" applyAlignment="1">
      <alignment horizontal="left" vertical="center" wrapText="1"/>
    </xf>
    <xf numFmtId="0" fontId="6" fillId="0" borderId="29" xfId="4" applyFont="1" applyBorder="1" applyAlignment="1">
      <alignment horizontal="left" vertical="center" wrapText="1"/>
    </xf>
    <xf numFmtId="0" fontId="6" fillId="0" borderId="30" xfId="4" applyFont="1" applyBorder="1" applyAlignment="1">
      <alignment horizontal="left" vertical="center" wrapText="1"/>
    </xf>
    <xf numFmtId="0" fontId="6" fillId="0" borderId="14" xfId="4" applyFont="1" applyBorder="1" applyAlignment="1">
      <alignment horizontal="center" vertical="center"/>
    </xf>
    <xf numFmtId="0" fontId="6" fillId="0" borderId="15" xfId="4" applyFont="1" applyBorder="1" applyAlignment="1">
      <alignment horizontal="center" vertical="center"/>
    </xf>
    <xf numFmtId="0" fontId="6" fillId="0" borderId="19" xfId="4" applyFont="1" applyBorder="1" applyAlignment="1">
      <alignment horizontal="center" vertical="center"/>
    </xf>
    <xf numFmtId="0" fontId="6" fillId="0" borderId="8" xfId="4" applyFont="1" applyBorder="1" applyAlignment="1">
      <alignment horizontal="center" vertical="center"/>
    </xf>
    <xf numFmtId="0" fontId="6" fillId="0" borderId="24" xfId="4" applyFont="1" applyBorder="1" applyAlignment="1">
      <alignment horizontal="center" vertical="center"/>
    </xf>
    <xf numFmtId="0" fontId="6" fillId="0" borderId="26" xfId="4" applyFont="1" applyBorder="1" applyAlignment="1">
      <alignment horizontal="center" vertical="center"/>
    </xf>
    <xf numFmtId="0" fontId="6" fillId="0" borderId="16" xfId="4" applyFont="1" applyBorder="1" applyAlignment="1">
      <alignment horizontal="center" vertical="center"/>
    </xf>
    <xf numFmtId="0" fontId="6" fillId="0" borderId="22" xfId="4" applyFont="1" applyBorder="1" applyAlignment="1">
      <alignment horizontal="center" vertical="center"/>
    </xf>
    <xf numFmtId="0" fontId="6" fillId="0" borderId="1" xfId="4" applyFont="1" applyBorder="1" applyAlignment="1">
      <alignment horizontal="center" vertical="center" wrapText="1"/>
    </xf>
    <xf numFmtId="0" fontId="6" fillId="0" borderId="17" xfId="4" applyFont="1" applyBorder="1" applyAlignment="1">
      <alignment horizontal="left" wrapText="1"/>
    </xf>
    <xf numFmtId="0" fontId="6" fillId="0" borderId="0" xfId="4" applyFont="1" applyAlignment="1">
      <alignment horizontal="left" wrapText="1"/>
    </xf>
    <xf numFmtId="0" fontId="6" fillId="0" borderId="25" xfId="4" applyFont="1" applyBorder="1" applyAlignment="1">
      <alignment horizontal="left" wrapText="1"/>
    </xf>
    <xf numFmtId="0" fontId="11" fillId="0" borderId="17" xfId="4" applyFont="1" applyBorder="1" applyAlignment="1">
      <alignment horizontal="left"/>
    </xf>
    <xf numFmtId="0" fontId="11" fillId="0" borderId="0" xfId="4" applyFont="1" applyAlignment="1">
      <alignment horizontal="left"/>
    </xf>
    <xf numFmtId="0" fontId="11" fillId="0" borderId="25" xfId="4" applyFont="1" applyBorder="1" applyAlignment="1">
      <alignment horizontal="left"/>
    </xf>
    <xf numFmtId="0" fontId="6" fillId="0" borderId="14" xfId="4" applyFont="1" applyBorder="1" applyAlignment="1">
      <alignment vertical="center" wrapText="1"/>
    </xf>
    <xf numFmtId="0" fontId="6" fillId="0" borderId="19" xfId="4" applyFont="1" applyBorder="1" applyAlignment="1">
      <alignment vertical="center" wrapText="1"/>
    </xf>
    <xf numFmtId="0" fontId="6" fillId="0" borderId="17" xfId="4" applyFont="1" applyBorder="1" applyAlignment="1">
      <alignment vertical="center" wrapText="1"/>
    </xf>
    <xf numFmtId="0" fontId="6" fillId="0" borderId="25" xfId="4" applyFont="1" applyBorder="1" applyAlignment="1">
      <alignment vertical="center" wrapText="1"/>
    </xf>
    <xf numFmtId="0" fontId="6" fillId="0" borderId="8" xfId="4" applyFont="1" applyBorder="1" applyAlignment="1">
      <alignment vertical="center" wrapText="1"/>
    </xf>
    <xf numFmtId="0" fontId="6" fillId="0" borderId="26" xfId="4" applyFont="1" applyBorder="1" applyAlignment="1">
      <alignment vertical="center" wrapText="1"/>
    </xf>
    <xf numFmtId="177" fontId="6" fillId="0" borderId="4" xfId="4" applyNumberFormat="1" applyFont="1" applyBorder="1" applyAlignment="1">
      <alignment horizontal="right" vertical="center" wrapText="1"/>
    </xf>
    <xf numFmtId="176" fontId="6" fillId="0" borderId="19" xfId="4" applyNumberFormat="1" applyFont="1" applyBorder="1" applyAlignment="1">
      <alignment horizontal="right" vertical="center" wrapText="1"/>
    </xf>
    <xf numFmtId="176" fontId="6" fillId="0" borderId="25" xfId="4" applyNumberFormat="1" applyFont="1" applyBorder="1" applyAlignment="1">
      <alignment horizontal="right" vertical="center" wrapText="1"/>
    </xf>
    <xf numFmtId="0" fontId="17" fillId="0" borderId="60" xfId="6" applyFont="1" applyBorder="1" applyAlignment="1">
      <alignment horizontal="center" vertical="center"/>
    </xf>
    <xf numFmtId="0" fontId="17" fillId="0" borderId="61" xfId="6" applyFont="1" applyBorder="1" applyAlignment="1">
      <alignment horizontal="center" vertical="center"/>
    </xf>
    <xf numFmtId="0" fontId="10" fillId="0" borderId="61" xfId="6" applyFont="1" applyBorder="1" applyAlignment="1">
      <alignment horizontal="center" vertical="center"/>
    </xf>
    <xf numFmtId="0" fontId="10" fillId="0" borderId="32" xfId="6" applyFont="1" applyBorder="1" applyAlignment="1">
      <alignment horizontal="center" vertical="center"/>
    </xf>
    <xf numFmtId="0" fontId="6" fillId="0" borderId="17" xfId="6" applyFont="1" applyBorder="1" applyAlignment="1">
      <alignment horizontal="left" vertical="center"/>
    </xf>
    <xf numFmtId="0" fontId="6" fillId="0" borderId="0" xfId="6" applyFont="1" applyAlignment="1">
      <alignment horizontal="left" vertical="center"/>
    </xf>
    <xf numFmtId="0" fontId="9" fillId="7" borderId="18" xfId="5" applyFill="1" applyBorder="1" applyAlignment="1">
      <alignment horizontal="center" vertical="center"/>
    </xf>
    <xf numFmtId="0" fontId="9" fillId="7" borderId="31" xfId="5" applyFill="1" applyBorder="1" applyAlignment="1">
      <alignment horizontal="center" vertical="center"/>
    </xf>
    <xf numFmtId="0" fontId="9" fillId="7" borderId="4" xfId="5" applyFill="1" applyBorder="1" applyAlignment="1">
      <alignment horizontal="center" vertical="center"/>
    </xf>
    <xf numFmtId="0" fontId="9" fillId="7" borderId="62" xfId="5" applyFill="1" applyBorder="1" applyAlignment="1">
      <alignment horizontal="center" vertical="center"/>
    </xf>
    <xf numFmtId="0" fontId="9" fillId="7" borderId="63" xfId="5" applyFill="1" applyBorder="1" applyAlignment="1">
      <alignment horizontal="center" vertical="center"/>
    </xf>
    <xf numFmtId="0" fontId="9" fillId="7" borderId="64" xfId="5" applyFill="1" applyBorder="1" applyAlignment="1">
      <alignment horizontal="center" vertical="center"/>
    </xf>
    <xf numFmtId="0" fontId="9" fillId="0" borderId="65" xfId="5" applyBorder="1" applyAlignment="1">
      <alignment horizontal="center" vertical="center"/>
    </xf>
    <xf numFmtId="0" fontId="9" fillId="0" borderId="66" xfId="5" applyBorder="1" applyAlignment="1">
      <alignment horizontal="center" vertical="center"/>
    </xf>
    <xf numFmtId="0" fontId="9" fillId="0" borderId="67" xfId="5" applyBorder="1" applyAlignment="1">
      <alignment horizontal="center" vertical="center"/>
    </xf>
    <xf numFmtId="0" fontId="10" fillId="0" borderId="35" xfId="3" applyFont="1" applyBorder="1" applyAlignment="1">
      <alignment horizontal="center" vertical="center" wrapText="1"/>
    </xf>
    <xf numFmtId="0" fontId="10" fillId="0" borderId="36"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38" xfId="3" applyFont="1" applyBorder="1" applyAlignment="1">
      <alignment horizontal="center" vertical="center" wrapText="1"/>
    </xf>
    <xf numFmtId="0" fontId="4" fillId="0" borderId="0" xfId="6" applyFont="1" applyAlignment="1">
      <alignment horizontal="center" vertical="center"/>
    </xf>
    <xf numFmtId="0" fontId="13" fillId="0" borderId="0" xfId="6" applyFont="1" applyAlignment="1">
      <alignment horizontal="center"/>
    </xf>
    <xf numFmtId="0" fontId="10" fillId="0" borderId="56" xfId="6" applyFont="1" applyBorder="1" applyAlignment="1">
      <alignment horizontal="center" vertical="center"/>
    </xf>
    <xf numFmtId="0" fontId="10" fillId="0" borderId="57" xfId="6" applyFont="1" applyBorder="1" applyAlignment="1">
      <alignment horizontal="center" vertical="center"/>
    </xf>
    <xf numFmtId="0" fontId="10" fillId="0" borderId="23" xfId="6" applyFont="1" applyBorder="1" applyAlignment="1">
      <alignment horizontal="center" vertical="center"/>
    </xf>
    <xf numFmtId="0" fontId="10" fillId="0" borderId="1" xfId="6" applyFont="1" applyBorder="1" applyAlignment="1">
      <alignment horizontal="center" vertical="center"/>
    </xf>
    <xf numFmtId="0" fontId="12" fillId="0" borderId="57" xfId="6" applyFont="1" applyBorder="1" applyAlignment="1">
      <alignment horizontal="center" vertical="center" textRotation="255"/>
    </xf>
    <xf numFmtId="0" fontId="12" fillId="0" borderId="1" xfId="6" applyFont="1" applyBorder="1" applyAlignment="1">
      <alignment horizontal="center" vertical="center" textRotation="255"/>
    </xf>
    <xf numFmtId="0" fontId="10" fillId="0" borderId="57" xfId="6" applyFont="1" applyBorder="1" applyAlignment="1">
      <alignment horizontal="center" vertical="center" wrapText="1"/>
    </xf>
    <xf numFmtId="0" fontId="10" fillId="0" borderId="10" xfId="6" applyFont="1" applyBorder="1" applyAlignment="1">
      <alignment horizontal="center" vertical="center"/>
    </xf>
    <xf numFmtId="0" fontId="10" fillId="0" borderId="13" xfId="6" applyFont="1" applyBorder="1" applyAlignment="1">
      <alignment horizontal="center" vertical="center"/>
    </xf>
    <xf numFmtId="0" fontId="12" fillId="0" borderId="58" xfId="6" applyFont="1" applyBorder="1" applyAlignment="1">
      <alignment horizontal="center" vertical="center" textRotation="255"/>
    </xf>
    <xf numFmtId="0" fontId="12" fillId="0" borderId="59" xfId="6" applyFont="1" applyBorder="1" applyAlignment="1">
      <alignment horizontal="center" vertical="center" textRotation="255"/>
    </xf>
    <xf numFmtId="0" fontId="9" fillId="7" borderId="3" xfId="5" applyFill="1" applyBorder="1" applyAlignment="1">
      <alignment horizontal="center" vertical="center"/>
    </xf>
    <xf numFmtId="0" fontId="9" fillId="0" borderId="4" xfId="5" applyBorder="1" applyAlignment="1">
      <alignment horizontal="center" vertical="center"/>
    </xf>
    <xf numFmtId="0" fontId="18" fillId="0" borderId="0" xfId="6" applyFont="1" applyAlignment="1">
      <alignment horizontal="left" vertical="center"/>
    </xf>
    <xf numFmtId="0" fontId="27" fillId="0" borderId="0" xfId="6" applyFont="1" applyAlignment="1">
      <alignment horizontal="center" vertical="center"/>
    </xf>
    <xf numFmtId="0" fontId="10" fillId="0" borderId="50" xfId="3" applyFont="1" applyBorder="1" applyAlignment="1">
      <alignment horizontal="center" vertical="center" textRotation="255" wrapText="1"/>
    </xf>
    <xf numFmtId="0" fontId="10" fillId="0" borderId="51" xfId="3" applyFont="1" applyBorder="1" applyAlignment="1">
      <alignment horizontal="center" vertical="center" textRotation="255" wrapText="1"/>
    </xf>
    <xf numFmtId="0" fontId="10" fillId="0" borderId="6" xfId="3" applyFont="1" applyBorder="1" applyAlignment="1">
      <alignment horizontal="center" vertical="center" textRotation="255" wrapText="1"/>
    </xf>
    <xf numFmtId="0" fontId="6" fillId="0" borderId="13" xfId="3" applyFont="1" applyBorder="1" applyAlignment="1">
      <alignment horizontal="left" vertical="center" wrapText="1"/>
    </xf>
    <xf numFmtId="0" fontId="6" fillId="0" borderId="22" xfId="3" applyFont="1" applyBorder="1" applyAlignment="1">
      <alignment horizontal="left" vertical="center" wrapText="1"/>
    </xf>
    <xf numFmtId="0" fontId="10" fillId="0" borderId="0" xfId="3" applyFont="1" applyAlignment="1">
      <alignment horizontal="left" vertical="top" wrapText="1"/>
    </xf>
    <xf numFmtId="0" fontId="13" fillId="0" borderId="0" xfId="3" applyFont="1" applyAlignment="1">
      <alignment horizontal="center" vertical="top" wrapText="1"/>
    </xf>
    <xf numFmtId="0" fontId="10" fillId="0" borderId="45" xfId="3" applyFont="1" applyBorder="1" applyAlignment="1">
      <alignment horizontal="right" vertical="top" wrapText="1"/>
    </xf>
    <xf numFmtId="0" fontId="10" fillId="0" borderId="52" xfId="3" applyFont="1" applyBorder="1" applyAlignment="1">
      <alignment horizontal="center" vertical="center" wrapText="1"/>
    </xf>
    <xf numFmtId="0" fontId="10" fillId="0" borderId="12" xfId="3" applyFont="1" applyBorder="1" applyAlignment="1">
      <alignment horizontal="center" vertical="center" wrapText="1"/>
    </xf>
    <xf numFmtId="0" fontId="10" fillId="0" borderId="53" xfId="3" applyFont="1" applyBorder="1" applyAlignment="1">
      <alignment horizontal="center" vertical="center" wrapText="1"/>
    </xf>
    <xf numFmtId="0" fontId="10" fillId="0" borderId="54" xfId="3" applyFont="1" applyBorder="1" applyAlignment="1">
      <alignment horizontal="center" vertical="center" wrapText="1"/>
    </xf>
    <xf numFmtId="0" fontId="10" fillId="0" borderId="0" xfId="3" applyFont="1" applyAlignment="1">
      <alignment horizontal="center" vertical="center" wrapText="1"/>
    </xf>
    <xf numFmtId="0" fontId="10" fillId="0" borderId="25"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26" xfId="3" applyFont="1" applyBorder="1" applyAlignment="1">
      <alignment horizontal="center" vertical="center" wrapText="1"/>
    </xf>
    <xf numFmtId="0" fontId="12" fillId="0" borderId="55" xfId="3" applyFont="1" applyBorder="1" applyAlignment="1">
      <alignment horizontal="center" vertical="center" textRotation="255" wrapText="1"/>
    </xf>
    <xf numFmtId="0" fontId="12" fillId="0" borderId="31" xfId="3" applyFont="1" applyBorder="1" applyAlignment="1">
      <alignment horizontal="center" vertical="center" textRotation="255" wrapText="1"/>
    </xf>
    <xf numFmtId="0" fontId="12" fillId="0" borderId="4" xfId="3" applyFont="1" applyBorder="1" applyAlignment="1">
      <alignment horizontal="center" vertical="center" textRotation="255" wrapText="1"/>
    </xf>
    <xf numFmtId="0" fontId="10" fillId="0" borderId="46" xfId="3" applyFont="1" applyBorder="1" applyAlignment="1">
      <alignment horizontal="center" vertical="center" wrapText="1"/>
    </xf>
    <xf numFmtId="0" fontId="10" fillId="0" borderId="1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8"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32" xfId="3" applyFont="1" applyBorder="1" applyAlignment="1">
      <alignment horizontal="center" vertical="center" wrapText="1"/>
    </xf>
    <xf numFmtId="0" fontId="10" fillId="0" borderId="34" xfId="3" applyFont="1" applyBorder="1" applyAlignment="1">
      <alignment horizontal="center" vertical="center" wrapText="1"/>
    </xf>
    <xf numFmtId="0" fontId="11" fillId="0" borderId="13" xfId="3" applyFont="1" applyBorder="1" applyAlignment="1">
      <alignment horizontal="left" vertical="center" wrapText="1"/>
    </xf>
    <xf numFmtId="0" fontId="11" fillId="0" borderId="22" xfId="3" applyFont="1" applyBorder="1" applyAlignment="1">
      <alignment horizontal="left" vertical="center" wrapText="1"/>
    </xf>
    <xf numFmtId="0" fontId="10" fillId="0" borderId="10" xfId="3" applyFont="1" applyBorder="1" applyAlignment="1">
      <alignment horizontal="center" vertical="center" wrapText="1"/>
    </xf>
    <xf numFmtId="0" fontId="10" fillId="0" borderId="41" xfId="3" applyFont="1" applyBorder="1" applyAlignment="1">
      <alignment horizontal="center" vertical="center" wrapText="1"/>
    </xf>
    <xf numFmtId="0" fontId="10" fillId="0" borderId="42" xfId="3" applyFont="1" applyBorder="1" applyAlignment="1">
      <alignment horizontal="center" vertical="center" wrapText="1"/>
    </xf>
    <xf numFmtId="0" fontId="10" fillId="0" borderId="8" xfId="3" applyFont="1" applyBorder="1" applyAlignment="1">
      <alignment horizontal="left" vertical="center" wrapText="1"/>
    </xf>
    <xf numFmtId="0" fontId="10" fillId="0" borderId="24" xfId="3" applyFont="1" applyBorder="1" applyAlignment="1">
      <alignment horizontal="left" vertical="center" wrapText="1"/>
    </xf>
    <xf numFmtId="0" fontId="9" fillId="3" borderId="13" xfId="5" applyFill="1" applyBorder="1" applyAlignment="1">
      <alignment horizontal="center" vertical="center"/>
    </xf>
    <xf numFmtId="0" fontId="9" fillId="3" borderId="22" xfId="5" applyFill="1" applyBorder="1" applyAlignment="1">
      <alignment horizontal="center" vertical="center"/>
    </xf>
    <xf numFmtId="0" fontId="10" fillId="0" borderId="45" xfId="3" applyFont="1" applyBorder="1" applyAlignment="1">
      <alignment horizontal="left" vertical="center" wrapText="1"/>
    </xf>
    <xf numFmtId="0" fontId="2" fillId="0" borderId="36" xfId="0" applyFont="1" applyBorder="1" applyAlignment="1">
      <alignment horizontal="center" vertical="center" wrapText="1"/>
    </xf>
    <xf numFmtId="0" fontId="10" fillId="0" borderId="39" xfId="3" applyFont="1" applyBorder="1" applyAlignment="1">
      <alignment horizontal="center" vertical="center" wrapText="1"/>
    </xf>
    <xf numFmtId="0" fontId="2" fillId="0" borderId="4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10" fillId="0" borderId="12" xfId="3" applyFont="1" applyBorder="1" applyAlignment="1">
      <alignment horizontal="left" vertical="center" wrapText="1"/>
    </xf>
    <xf numFmtId="0" fontId="10" fillId="0" borderId="0" xfId="3" applyFont="1" applyAlignment="1">
      <alignment horizontal="left" vertical="center"/>
    </xf>
    <xf numFmtId="0" fontId="10" fillId="0" borderId="10" xfId="3" applyFont="1" applyBorder="1" applyAlignment="1">
      <alignment horizontal="left" vertical="center" wrapText="1"/>
    </xf>
    <xf numFmtId="0" fontId="10" fillId="0" borderId="41" xfId="3" applyFont="1" applyBorder="1" applyAlignment="1">
      <alignment horizontal="left" vertical="center" wrapText="1"/>
    </xf>
    <xf numFmtId="0" fontId="9" fillId="3" borderId="14" xfId="5" applyFill="1" applyBorder="1" applyAlignment="1">
      <alignment horizontal="center" vertical="center"/>
    </xf>
    <xf numFmtId="0" fontId="9" fillId="3" borderId="15" xfId="5" applyFill="1" applyBorder="1" applyAlignment="1">
      <alignment horizontal="center" vertical="center"/>
    </xf>
    <xf numFmtId="0" fontId="9" fillId="3" borderId="19" xfId="5" applyFill="1" applyBorder="1" applyAlignment="1">
      <alignment horizontal="center" vertical="center"/>
    </xf>
    <xf numFmtId="0" fontId="9" fillId="3" borderId="17" xfId="5" applyFill="1" applyBorder="1" applyAlignment="1">
      <alignment horizontal="center" vertical="center"/>
    </xf>
    <xf numFmtId="0" fontId="9" fillId="3" borderId="0" xfId="5" applyFill="1" applyAlignment="1">
      <alignment horizontal="center" vertical="center"/>
    </xf>
    <xf numFmtId="0" fontId="9" fillId="3" borderId="25" xfId="5" applyFill="1" applyBorder="1" applyAlignment="1">
      <alignment horizontal="center" vertical="center"/>
    </xf>
    <xf numFmtId="0" fontId="9" fillId="3" borderId="8" xfId="5" applyFill="1" applyBorder="1" applyAlignment="1">
      <alignment horizontal="center" vertical="center"/>
    </xf>
    <xf numFmtId="0" fontId="9" fillId="3" borderId="24" xfId="5" applyFill="1" applyBorder="1" applyAlignment="1">
      <alignment horizontal="center" vertical="center"/>
    </xf>
    <xf numFmtId="0" fontId="9" fillId="3" borderId="26" xfId="5" applyFill="1" applyBorder="1" applyAlignment="1">
      <alignment horizontal="center" vertical="center"/>
    </xf>
    <xf numFmtId="0" fontId="9" fillId="0" borderId="13" xfId="5" applyBorder="1" applyAlignment="1">
      <alignment horizontal="center" vertical="center"/>
    </xf>
    <xf numFmtId="0" fontId="9" fillId="0" borderId="22" xfId="5" applyBorder="1" applyAlignment="1">
      <alignment horizontal="center" vertical="center"/>
    </xf>
    <xf numFmtId="0" fontId="9" fillId="0" borderId="8" xfId="5" applyBorder="1" applyAlignment="1">
      <alignment horizontal="center" vertical="center"/>
    </xf>
    <xf numFmtId="0" fontId="9" fillId="0" borderId="26" xfId="5" applyBorder="1" applyAlignment="1">
      <alignment horizontal="center" vertical="center"/>
    </xf>
    <xf numFmtId="0" fontId="10" fillId="4" borderId="43" xfId="3" applyFont="1" applyFill="1" applyBorder="1" applyAlignment="1">
      <alignment horizontal="center" vertical="center" wrapText="1"/>
    </xf>
    <xf numFmtId="0" fontId="10" fillId="4" borderId="44" xfId="3" applyFont="1" applyFill="1" applyBorder="1" applyAlignment="1">
      <alignment horizontal="center" vertical="center" wrapText="1"/>
    </xf>
    <xf numFmtId="0" fontId="10" fillId="4" borderId="32" xfId="3" applyFont="1" applyFill="1" applyBorder="1" applyAlignment="1">
      <alignment horizontal="center" vertical="center" wrapText="1"/>
    </xf>
    <xf numFmtId="0" fontId="10" fillId="4" borderId="33" xfId="3" applyFont="1" applyFill="1" applyBorder="1" applyAlignment="1">
      <alignment horizontal="center" vertical="center" wrapText="1"/>
    </xf>
    <xf numFmtId="0" fontId="10" fillId="4" borderId="34" xfId="3" applyFont="1" applyFill="1" applyBorder="1" applyAlignment="1">
      <alignment horizontal="center"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10" fillId="4" borderId="46" xfId="3" applyFont="1" applyFill="1" applyBorder="1" applyAlignment="1">
      <alignment horizontal="center" vertical="center" wrapText="1"/>
    </xf>
    <xf numFmtId="0" fontId="10" fillId="4" borderId="5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26" xfId="3" applyFont="1" applyFill="1" applyBorder="1" applyAlignment="1">
      <alignment horizontal="center" vertical="center" wrapText="1"/>
    </xf>
    <xf numFmtId="0" fontId="12" fillId="0" borderId="50" xfId="3" applyFont="1" applyBorder="1" applyAlignment="1">
      <alignment horizontal="center" vertical="center" textRotation="255" wrapText="1"/>
    </xf>
    <xf numFmtId="0" fontId="12" fillId="0" borderId="6" xfId="3" applyFont="1" applyBorder="1" applyAlignment="1">
      <alignment horizontal="center" vertical="center" textRotation="255" wrapText="1"/>
    </xf>
    <xf numFmtId="0" fontId="13" fillId="0" borderId="0" xfId="5" applyFont="1" applyAlignment="1">
      <alignment horizontal="center" vertical="center"/>
    </xf>
    <xf numFmtId="0" fontId="25" fillId="0" borderId="1" xfId="5" applyFont="1" applyBorder="1" applyAlignment="1">
      <alignment horizontal="center" vertical="center"/>
    </xf>
    <xf numFmtId="0" fontId="17" fillId="0" borderId="1" xfId="5" applyFont="1" applyBorder="1" applyAlignment="1">
      <alignment horizontal="center" vertical="center"/>
    </xf>
    <xf numFmtId="0" fontId="25" fillId="0" borderId="39" xfId="5"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3" xfId="6" xr:uid="{00000000-0005-0000-0000-000004000000}"/>
    <cellStyle name="標準_修正　form_28" xfId="4" xr:uid="{00000000-0005-0000-0000-000005000000}"/>
    <cellStyle name="標準_投与期間ポイント数" xfId="5"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0</xdr:rowOff>
        </xdr:from>
        <xdr:to>
          <xdr:col>11</xdr:col>
          <xdr:colOff>403860</xdr:colOff>
          <xdr:row>3</xdr:row>
          <xdr:rowOff>335280</xdr:rowOff>
        </xdr:to>
        <xdr:sp macro="" textlink="">
          <xdr:nvSpPr>
            <xdr:cNvPr id="14338" name="Object 2" hidden="1">
              <a:extLst>
                <a:ext uri="{63B3BB69-23CF-44E3-9099-C40C66FF867C}">
                  <a14:compatExt spid="_x0000_s14338"/>
                </a:ext>
                <a:ext uri="{FF2B5EF4-FFF2-40B4-BE49-F238E27FC236}">
                  <a16:creationId xmlns:a16="http://schemas.microsoft.com/office/drawing/2014/main" id="{00000000-0008-0000-0100-0000023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13</xdr:col>
      <xdr:colOff>0</xdr:colOff>
      <xdr:row>9</xdr:row>
      <xdr:rowOff>0</xdr:rowOff>
    </xdr:from>
    <xdr:to>
      <xdr:col>13</xdr:col>
      <xdr:colOff>0</xdr:colOff>
      <xdr:row>9</xdr:row>
      <xdr:rowOff>0</xdr:rowOff>
    </xdr:to>
    <xdr:sp macro="" textlink="">
      <xdr:nvSpPr>
        <xdr:cNvPr id="9277" name="Line 1">
          <a:extLst>
            <a:ext uri="{FF2B5EF4-FFF2-40B4-BE49-F238E27FC236}">
              <a16:creationId xmlns:a16="http://schemas.microsoft.com/office/drawing/2014/main" id="{00000000-0008-0000-0300-00003D240000}"/>
            </a:ext>
          </a:extLst>
        </xdr:cNvPr>
        <xdr:cNvSpPr>
          <a:spLocks noChangeShapeType="1"/>
        </xdr:cNvSpPr>
      </xdr:nvSpPr>
      <xdr:spPr bwMode="auto">
        <a:xfrm>
          <a:off x="7191375" y="1676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68580</xdr:rowOff>
        </xdr:from>
        <xdr:to>
          <xdr:col>14</xdr:col>
          <xdr:colOff>662940</xdr:colOff>
          <xdr:row>5</xdr:row>
          <xdr:rowOff>129540</xdr:rowOff>
        </xdr:to>
        <xdr:sp macro="" textlink="">
          <xdr:nvSpPr>
            <xdr:cNvPr id="9218" name="Object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106680</xdr:colOff>
          <xdr:row>0</xdr:row>
          <xdr:rowOff>30480</xdr:rowOff>
        </xdr:from>
        <xdr:to>
          <xdr:col>11</xdr:col>
          <xdr:colOff>22860</xdr:colOff>
          <xdr:row>3</xdr:row>
          <xdr:rowOff>68580</xdr:rowOff>
        </xdr:to>
        <xdr:sp macro="" textlink="">
          <xdr:nvSpPr>
            <xdr:cNvPr id="15364" name="Object 4" hidden="1">
              <a:extLst>
                <a:ext uri="{63B3BB69-23CF-44E3-9099-C40C66FF867C}">
                  <a14:compatExt spid="_x0000_s15364"/>
                </a:ext>
                <a:ext uri="{FF2B5EF4-FFF2-40B4-BE49-F238E27FC236}">
                  <a16:creationId xmlns:a16="http://schemas.microsoft.com/office/drawing/2014/main" id="{00000000-0008-0000-0400-000004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Microsoft_Word_97_-_2003_Document1.doc"/></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Microsoft_Word_97_-_2003_Document2.doc"/></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86"/>
  <sheetViews>
    <sheetView tabSelected="1" view="pageBreakPreview" zoomScaleNormal="100" zoomScaleSheetLayoutView="100" workbookViewId="0">
      <selection activeCell="H40" sqref="H40:H42"/>
    </sheetView>
  </sheetViews>
  <sheetFormatPr defaultColWidth="9" defaultRowHeight="13.2"/>
  <cols>
    <col min="1" max="1" width="3.59765625" style="103" customWidth="1"/>
    <col min="2" max="2" width="14.59765625" style="103" customWidth="1"/>
    <col min="3" max="5" width="12.59765625" style="103" customWidth="1"/>
    <col min="6" max="6" width="5.796875" style="103" customWidth="1"/>
    <col min="7" max="7" width="4.59765625" style="103" customWidth="1"/>
    <col min="8" max="8" width="10.796875" style="103" customWidth="1"/>
    <col min="9" max="10" width="10.09765625" style="103" customWidth="1"/>
    <col min="11" max="11" width="0.796875" style="103" customWidth="1"/>
    <col min="12" max="12" width="10.09765625" style="103" customWidth="1"/>
    <col min="13" max="13" width="10.69921875" style="103" customWidth="1"/>
    <col min="14" max="14" width="9" style="103"/>
    <col min="15" max="15" width="10.5" style="103" bestFit="1" customWidth="1"/>
    <col min="16" max="16384" width="9" style="103"/>
  </cols>
  <sheetData>
    <row r="1" spans="1:13" ht="7.2" customHeight="1">
      <c r="I1" s="145" t="s">
        <v>397</v>
      </c>
      <c r="J1" s="146"/>
      <c r="K1" s="146"/>
      <c r="L1" s="146"/>
      <c r="M1" s="146"/>
    </row>
    <row r="2" spans="1:13" ht="7.2" customHeight="1">
      <c r="A2" s="104"/>
      <c r="B2" s="104"/>
      <c r="G2" s="105"/>
      <c r="H2" s="105"/>
      <c r="I2" s="145"/>
      <c r="J2" s="146"/>
      <c r="K2" s="146"/>
      <c r="L2" s="146"/>
      <c r="M2" s="146"/>
    </row>
    <row r="3" spans="1:13" ht="7.2" customHeight="1">
      <c r="A3" s="106"/>
      <c r="B3" s="106"/>
      <c r="C3" s="106"/>
      <c r="D3" s="107"/>
      <c r="E3" s="107"/>
      <c r="I3" s="147" t="s">
        <v>398</v>
      </c>
      <c r="J3" s="148" t="s">
        <v>400</v>
      </c>
      <c r="K3" s="148"/>
      <c r="L3" s="148"/>
      <c r="M3" s="148"/>
    </row>
    <row r="4" spans="1:13" ht="7.2" customHeight="1">
      <c r="A4" s="108"/>
      <c r="B4" s="108"/>
      <c r="C4" s="108"/>
      <c r="D4" s="108"/>
      <c r="E4" s="108"/>
      <c r="I4" s="147"/>
      <c r="J4" s="148"/>
      <c r="K4" s="148"/>
      <c r="L4" s="148"/>
      <c r="M4" s="148"/>
    </row>
    <row r="5" spans="1:13" ht="7.2" customHeight="1">
      <c r="A5" s="109"/>
      <c r="B5" s="109"/>
      <c r="C5" s="109"/>
      <c r="D5" s="109"/>
      <c r="E5" s="109"/>
      <c r="F5" s="109"/>
      <c r="G5" s="109"/>
      <c r="H5" s="109"/>
      <c r="I5" s="147"/>
      <c r="J5" s="148" t="s">
        <v>399</v>
      </c>
      <c r="K5" s="148"/>
      <c r="L5" s="148"/>
      <c r="M5" s="148"/>
    </row>
    <row r="6" spans="1:13" ht="7.2" customHeight="1">
      <c r="H6" s="110"/>
      <c r="I6" s="147"/>
      <c r="J6" s="148"/>
      <c r="K6" s="148"/>
      <c r="L6" s="148"/>
      <c r="M6" s="148"/>
    </row>
    <row r="7" spans="1:13" ht="16.5" customHeight="1">
      <c r="A7" s="149" t="s">
        <v>172</v>
      </c>
      <c r="B7" s="149"/>
      <c r="C7" s="149"/>
      <c r="D7" s="149"/>
      <c r="E7" s="149"/>
      <c r="F7" s="149"/>
      <c r="G7" s="149"/>
      <c r="H7" s="149"/>
      <c r="I7" s="149"/>
      <c r="J7" s="149"/>
      <c r="K7" s="149"/>
      <c r="L7" s="149"/>
      <c r="M7" s="149"/>
    </row>
    <row r="8" spans="1:13" ht="16.5" customHeight="1">
      <c r="A8" s="149"/>
      <c r="B8" s="149"/>
      <c r="C8" s="149"/>
      <c r="D8" s="149"/>
      <c r="E8" s="149"/>
      <c r="F8" s="149"/>
      <c r="G8" s="149"/>
      <c r="H8" s="149"/>
      <c r="I8" s="149"/>
      <c r="J8" s="149"/>
      <c r="K8" s="149"/>
      <c r="L8" s="149"/>
      <c r="M8" s="149"/>
    </row>
    <row r="9" spans="1:13" ht="15" customHeight="1">
      <c r="A9" s="150" t="s">
        <v>168</v>
      </c>
      <c r="B9" s="151"/>
      <c r="C9" s="156" t="s">
        <v>321</v>
      </c>
      <c r="D9" s="157"/>
      <c r="E9" s="158"/>
      <c r="F9" s="111"/>
      <c r="G9" s="156" t="s">
        <v>322</v>
      </c>
      <c r="H9" s="157"/>
      <c r="I9" s="157"/>
      <c r="J9" s="157"/>
      <c r="K9" s="157"/>
      <c r="L9" s="157"/>
      <c r="M9" s="112" t="s">
        <v>324</v>
      </c>
    </row>
    <row r="10" spans="1:13" ht="15" customHeight="1">
      <c r="A10" s="152"/>
      <c r="B10" s="153"/>
      <c r="C10" s="162" t="s">
        <v>294</v>
      </c>
      <c r="D10" s="163"/>
      <c r="E10" s="164"/>
      <c r="F10" s="102"/>
      <c r="G10" s="113" t="s">
        <v>90</v>
      </c>
      <c r="H10" s="114" t="s">
        <v>295</v>
      </c>
      <c r="I10" s="115"/>
      <c r="J10" s="115"/>
      <c r="K10" s="115"/>
      <c r="L10" s="115"/>
      <c r="M10" s="116" t="s">
        <v>325</v>
      </c>
    </row>
    <row r="11" spans="1:13" ht="30" customHeight="1">
      <c r="A11" s="152"/>
      <c r="B11" s="153"/>
      <c r="C11" s="162" t="s">
        <v>181</v>
      </c>
      <c r="D11" s="163"/>
      <c r="E11" s="164"/>
      <c r="F11" s="102"/>
      <c r="G11" s="117" t="s">
        <v>323</v>
      </c>
      <c r="H11" s="165" t="s">
        <v>380</v>
      </c>
      <c r="I11" s="165"/>
      <c r="J11" s="165"/>
      <c r="K11" s="165"/>
      <c r="L11" s="165"/>
      <c r="M11" s="118" t="s">
        <v>326</v>
      </c>
    </row>
    <row r="12" spans="1:13" ht="15" customHeight="1">
      <c r="A12" s="152"/>
      <c r="B12" s="153"/>
      <c r="C12" s="159" t="s">
        <v>91</v>
      </c>
      <c r="D12" s="160"/>
      <c r="E12" s="161"/>
      <c r="F12" s="144"/>
      <c r="G12" s="120" t="s">
        <v>92</v>
      </c>
      <c r="H12" s="121"/>
      <c r="I12" s="121"/>
      <c r="L12" s="122"/>
      <c r="M12" s="123"/>
    </row>
    <row r="13" spans="1:13" ht="15" customHeight="1">
      <c r="A13" s="152"/>
      <c r="B13" s="153"/>
      <c r="C13" s="159" t="s">
        <v>333</v>
      </c>
      <c r="D13" s="160"/>
      <c r="E13" s="161"/>
      <c r="F13" s="102"/>
      <c r="G13" s="124" t="s">
        <v>381</v>
      </c>
      <c r="H13" s="125"/>
      <c r="I13" s="125"/>
      <c r="J13" s="122"/>
      <c r="K13" s="122"/>
      <c r="L13" s="122"/>
      <c r="M13" s="123" t="s">
        <v>327</v>
      </c>
    </row>
    <row r="14" spans="1:13" ht="15" customHeight="1">
      <c r="A14" s="152"/>
      <c r="B14" s="153"/>
      <c r="C14" s="159" t="s">
        <v>334</v>
      </c>
      <c r="D14" s="160"/>
      <c r="E14" s="161"/>
      <c r="F14" s="144"/>
      <c r="G14" s="124" t="s">
        <v>382</v>
      </c>
      <c r="H14" s="125"/>
      <c r="I14" s="125"/>
      <c r="J14" s="122"/>
      <c r="K14" s="122"/>
      <c r="L14" s="122"/>
      <c r="M14" s="123" t="s">
        <v>328</v>
      </c>
    </row>
    <row r="15" spans="1:13" ht="15" customHeight="1">
      <c r="A15" s="152"/>
      <c r="B15" s="153"/>
      <c r="C15" s="159" t="s">
        <v>335</v>
      </c>
      <c r="D15" s="160"/>
      <c r="E15" s="161"/>
      <c r="F15" s="144"/>
      <c r="G15" s="126" t="s">
        <v>383</v>
      </c>
      <c r="H15" s="127"/>
      <c r="I15" s="127"/>
      <c r="J15" s="127"/>
      <c r="K15" s="127"/>
      <c r="L15" s="122"/>
      <c r="M15" s="123" t="s">
        <v>329</v>
      </c>
    </row>
    <row r="16" spans="1:13" ht="15" customHeight="1">
      <c r="A16" s="152"/>
      <c r="B16" s="153"/>
      <c r="C16" s="159" t="s">
        <v>336</v>
      </c>
      <c r="D16" s="160"/>
      <c r="E16" s="161"/>
      <c r="F16" s="144"/>
      <c r="G16" s="124" t="s">
        <v>384</v>
      </c>
      <c r="H16" s="125"/>
      <c r="I16" s="125"/>
      <c r="J16" s="122"/>
      <c r="K16" s="122"/>
      <c r="L16" s="122"/>
      <c r="M16" s="123" t="s">
        <v>328</v>
      </c>
    </row>
    <row r="17" spans="1:13" ht="15" customHeight="1">
      <c r="A17" s="152"/>
      <c r="B17" s="153"/>
      <c r="C17" s="159" t="s">
        <v>337</v>
      </c>
      <c r="D17" s="160"/>
      <c r="E17" s="161"/>
      <c r="F17" s="102"/>
      <c r="G17" s="124" t="s">
        <v>180</v>
      </c>
      <c r="H17" s="125"/>
      <c r="I17" s="125"/>
      <c r="J17" s="122"/>
      <c r="K17" s="122"/>
      <c r="L17" s="122"/>
      <c r="M17" s="123" t="s">
        <v>330</v>
      </c>
    </row>
    <row r="18" spans="1:13" ht="15" customHeight="1">
      <c r="A18" s="152"/>
      <c r="B18" s="153"/>
      <c r="C18" s="166" t="s">
        <v>344</v>
      </c>
      <c r="D18" s="167"/>
      <c r="E18" s="168"/>
      <c r="F18" s="102"/>
      <c r="G18" s="113" t="s">
        <v>93</v>
      </c>
      <c r="H18" s="125"/>
      <c r="I18" s="125"/>
      <c r="J18" s="122"/>
      <c r="K18" s="122"/>
      <c r="L18" s="122"/>
      <c r="M18" s="123" t="s">
        <v>328</v>
      </c>
    </row>
    <row r="19" spans="1:13" ht="15" customHeight="1">
      <c r="A19" s="152"/>
      <c r="B19" s="153"/>
      <c r="C19" s="162" t="s">
        <v>318</v>
      </c>
      <c r="D19" s="163"/>
      <c r="E19" s="164"/>
      <c r="F19" s="102"/>
      <c r="G19" s="113" t="s">
        <v>93</v>
      </c>
      <c r="H19" s="114"/>
      <c r="I19" s="114"/>
      <c r="J19" s="114"/>
      <c r="K19" s="114"/>
      <c r="L19" s="122"/>
      <c r="M19" s="123" t="s">
        <v>331</v>
      </c>
    </row>
    <row r="20" spans="1:13" ht="15" customHeight="1">
      <c r="A20" s="152"/>
      <c r="B20" s="153"/>
      <c r="C20" s="162" t="s">
        <v>319</v>
      </c>
      <c r="D20" s="163"/>
      <c r="E20" s="164"/>
      <c r="F20" s="102"/>
      <c r="G20" s="113" t="s">
        <v>320</v>
      </c>
      <c r="H20" s="114"/>
      <c r="I20" s="115"/>
      <c r="J20" s="115"/>
      <c r="K20" s="115"/>
      <c r="L20" s="115"/>
      <c r="M20" s="123" t="s">
        <v>331</v>
      </c>
    </row>
    <row r="21" spans="1:13" ht="15" customHeight="1">
      <c r="A21" s="154"/>
      <c r="B21" s="155"/>
      <c r="C21" s="113" t="s">
        <v>89</v>
      </c>
      <c r="D21" s="114"/>
      <c r="E21" s="128"/>
      <c r="F21" s="102"/>
      <c r="G21" s="124" t="s">
        <v>90</v>
      </c>
      <c r="H21" s="119"/>
      <c r="I21" s="119"/>
      <c r="J21" s="119"/>
      <c r="K21" s="119"/>
      <c r="L21" s="119"/>
      <c r="M21" s="123" t="s">
        <v>332</v>
      </c>
    </row>
    <row r="22" spans="1:13" ht="10.5" customHeight="1">
      <c r="A22" s="129"/>
      <c r="B22" s="129"/>
      <c r="C22" s="130"/>
      <c r="D22" s="130"/>
      <c r="E22" s="130"/>
      <c r="F22" s="130"/>
      <c r="G22" s="131"/>
      <c r="H22" s="130"/>
      <c r="I22" s="130"/>
    </row>
    <row r="23" spans="1:13" ht="20.25" customHeight="1">
      <c r="A23" s="266" t="s">
        <v>94</v>
      </c>
      <c r="B23" s="267"/>
      <c r="C23" s="270" t="s">
        <v>95</v>
      </c>
      <c r="D23" s="271"/>
      <c r="E23" s="271"/>
      <c r="F23" s="271"/>
      <c r="G23" s="272"/>
      <c r="H23" s="276" t="s">
        <v>296</v>
      </c>
      <c r="I23" s="276"/>
      <c r="J23" s="277"/>
      <c r="L23" s="278" t="s">
        <v>169</v>
      </c>
      <c r="M23" s="278"/>
    </row>
    <row r="24" spans="1:13" ht="30" customHeight="1">
      <c r="A24" s="268"/>
      <c r="B24" s="269"/>
      <c r="C24" s="273"/>
      <c r="D24" s="274"/>
      <c r="E24" s="274"/>
      <c r="F24" s="274"/>
      <c r="G24" s="275"/>
      <c r="H24" s="133" t="s">
        <v>96</v>
      </c>
      <c r="I24" s="133" t="s">
        <v>184</v>
      </c>
      <c r="J24" s="112" t="s">
        <v>97</v>
      </c>
      <c r="L24" s="132" t="s">
        <v>170</v>
      </c>
      <c r="M24" s="134" t="s">
        <v>171</v>
      </c>
    </row>
    <row r="25" spans="1:13" ht="13.05" customHeight="1">
      <c r="A25" s="174" t="s">
        <v>297</v>
      </c>
      <c r="B25" s="175"/>
      <c r="C25" s="180" t="s">
        <v>298</v>
      </c>
      <c r="D25" s="190"/>
      <c r="E25" s="190"/>
      <c r="F25" s="190"/>
      <c r="G25" s="191"/>
      <c r="H25" s="192">
        <f>F10*220000</f>
        <v>0</v>
      </c>
      <c r="I25" s="169"/>
      <c r="J25" s="169"/>
      <c r="L25" s="169"/>
      <c r="M25" s="169"/>
    </row>
    <row r="26" spans="1:13" ht="13.05" customHeight="1">
      <c r="A26" s="178"/>
      <c r="B26" s="179"/>
      <c r="C26" s="171" t="s">
        <v>299</v>
      </c>
      <c r="D26" s="172"/>
      <c r="E26" s="172"/>
      <c r="F26" s="172"/>
      <c r="G26" s="173"/>
      <c r="H26" s="193"/>
      <c r="I26" s="170"/>
      <c r="J26" s="170"/>
      <c r="L26" s="170"/>
      <c r="M26" s="170"/>
    </row>
    <row r="27" spans="1:13" ht="13.05" customHeight="1">
      <c r="A27" s="174" t="s">
        <v>300</v>
      </c>
      <c r="B27" s="175"/>
      <c r="C27" s="180" t="s">
        <v>98</v>
      </c>
      <c r="D27" s="181"/>
      <c r="E27" s="181"/>
      <c r="F27" s="181"/>
      <c r="G27" s="182"/>
      <c r="H27" s="183">
        <f>IF(F11&gt;=11,"255000",IF(F11&gt;=6,"204000",IF(F11=0,"0","153000"))*1)*1</f>
        <v>0</v>
      </c>
      <c r="I27" s="169"/>
      <c r="J27" s="169"/>
      <c r="K27" s="138"/>
      <c r="L27" s="169"/>
      <c r="M27" s="169"/>
    </row>
    <row r="28" spans="1:13" ht="12.6" customHeight="1">
      <c r="A28" s="176"/>
      <c r="B28" s="177"/>
      <c r="C28" s="187" t="s">
        <v>301</v>
      </c>
      <c r="D28" s="188"/>
      <c r="E28" s="188"/>
      <c r="F28" s="188"/>
      <c r="G28" s="189"/>
      <c r="H28" s="184"/>
      <c r="I28" s="186"/>
      <c r="J28" s="186"/>
      <c r="K28" s="138"/>
      <c r="L28" s="186"/>
      <c r="M28" s="186"/>
    </row>
    <row r="29" spans="1:13" ht="12.6" customHeight="1">
      <c r="A29" s="176"/>
      <c r="B29" s="177"/>
      <c r="C29" s="120" t="s">
        <v>182</v>
      </c>
      <c r="D29" s="121"/>
      <c r="E29" s="121"/>
      <c r="F29" s="121"/>
      <c r="G29" s="139"/>
      <c r="H29" s="184"/>
      <c r="I29" s="186"/>
      <c r="J29" s="186"/>
      <c r="K29" s="138"/>
      <c r="L29" s="186"/>
      <c r="M29" s="186"/>
    </row>
    <row r="30" spans="1:13" ht="12.6" customHeight="1">
      <c r="A30" s="176"/>
      <c r="B30" s="177"/>
      <c r="C30" s="120" t="s">
        <v>302</v>
      </c>
      <c r="D30" s="121"/>
      <c r="E30" s="121"/>
      <c r="F30" s="121"/>
      <c r="G30" s="139"/>
      <c r="H30" s="184"/>
      <c r="I30" s="186"/>
      <c r="J30" s="186"/>
      <c r="K30" s="138"/>
      <c r="L30" s="186"/>
      <c r="M30" s="186"/>
    </row>
    <row r="31" spans="1:13" ht="12.6" customHeight="1">
      <c r="A31" s="176"/>
      <c r="B31" s="177"/>
      <c r="C31" s="120" t="s">
        <v>303</v>
      </c>
      <c r="D31" s="121"/>
      <c r="E31" s="121"/>
      <c r="F31" s="121"/>
      <c r="G31" s="139"/>
      <c r="H31" s="185"/>
      <c r="I31" s="170"/>
      <c r="J31" s="170"/>
      <c r="K31" s="138"/>
      <c r="L31" s="170"/>
      <c r="M31" s="170"/>
    </row>
    <row r="32" spans="1:13" ht="13.05" customHeight="1">
      <c r="A32" s="176"/>
      <c r="B32" s="177"/>
      <c r="C32" s="197" t="s">
        <v>183</v>
      </c>
      <c r="D32" s="198"/>
      <c r="E32" s="198"/>
      <c r="F32" s="198"/>
      <c r="G32" s="199"/>
      <c r="H32" s="169"/>
      <c r="I32" s="200">
        <f>IF(F11=0,0,51000)</f>
        <v>0</v>
      </c>
      <c r="J32" s="169"/>
      <c r="K32" s="140"/>
      <c r="L32" s="169"/>
      <c r="M32" s="169"/>
    </row>
    <row r="33" spans="1:13" ht="13.05" customHeight="1">
      <c r="A33" s="178"/>
      <c r="B33" s="179"/>
      <c r="C33" s="202" t="s">
        <v>304</v>
      </c>
      <c r="D33" s="203"/>
      <c r="E33" s="203"/>
      <c r="F33" s="203"/>
      <c r="G33" s="204"/>
      <c r="H33" s="170"/>
      <c r="I33" s="201"/>
      <c r="J33" s="170"/>
      <c r="K33" s="140"/>
      <c r="L33" s="170"/>
      <c r="M33" s="170"/>
    </row>
    <row r="34" spans="1:13" ht="13.05" customHeight="1">
      <c r="A34" s="174" t="s">
        <v>305</v>
      </c>
      <c r="B34" s="181"/>
      <c r="C34" s="135" t="s">
        <v>99</v>
      </c>
      <c r="D34" s="136"/>
      <c r="E34" s="136"/>
      <c r="F34" s="136"/>
      <c r="G34" s="137"/>
      <c r="H34" s="169"/>
      <c r="I34" s="169"/>
      <c r="J34" s="226">
        <f>ROUNDUP(F13*1600,0)</f>
        <v>0</v>
      </c>
      <c r="K34" s="140"/>
      <c r="L34" s="169"/>
      <c r="M34" s="169"/>
    </row>
    <row r="35" spans="1:13" ht="13.05" customHeight="1">
      <c r="A35" s="187"/>
      <c r="B35" s="188"/>
      <c r="C35" s="187" t="s">
        <v>385</v>
      </c>
      <c r="D35" s="188"/>
      <c r="E35" s="188"/>
      <c r="F35" s="188"/>
      <c r="G35" s="189"/>
      <c r="H35" s="186"/>
      <c r="I35" s="186"/>
      <c r="J35" s="227"/>
      <c r="K35" s="140"/>
      <c r="L35" s="186"/>
      <c r="M35" s="186"/>
    </row>
    <row r="36" spans="1:13" ht="12.75" customHeight="1">
      <c r="A36" s="187"/>
      <c r="B36" s="188"/>
      <c r="C36" s="194" t="s">
        <v>306</v>
      </c>
      <c r="D36" s="195"/>
      <c r="E36" s="195"/>
      <c r="F36" s="195"/>
      <c r="G36" s="196"/>
      <c r="H36" s="170"/>
      <c r="I36" s="170"/>
      <c r="J36" s="291"/>
      <c r="K36" s="140"/>
      <c r="L36" s="170"/>
      <c r="M36" s="170"/>
    </row>
    <row r="37" spans="1:13" ht="13.05" customHeight="1">
      <c r="A37" s="174" t="s">
        <v>307</v>
      </c>
      <c r="B37" s="181"/>
      <c r="C37" s="180" t="s">
        <v>100</v>
      </c>
      <c r="D37" s="181"/>
      <c r="E37" s="181"/>
      <c r="F37" s="181"/>
      <c r="G37" s="182"/>
      <c r="H37" s="211">
        <v>0</v>
      </c>
      <c r="I37" s="169"/>
      <c r="J37" s="169"/>
      <c r="K37" s="140"/>
      <c r="L37" s="169"/>
      <c r="M37" s="169"/>
    </row>
    <row r="38" spans="1:13" ht="13.05" customHeight="1">
      <c r="A38" s="187"/>
      <c r="B38" s="188"/>
      <c r="C38" s="205" t="s">
        <v>101</v>
      </c>
      <c r="D38" s="206"/>
      <c r="E38" s="206"/>
      <c r="F38" s="206"/>
      <c r="G38" s="207"/>
      <c r="H38" s="212"/>
      <c r="I38" s="186"/>
      <c r="J38" s="186"/>
      <c r="K38" s="140"/>
      <c r="L38" s="186"/>
      <c r="M38" s="186"/>
    </row>
    <row r="39" spans="1:13" ht="13.05" customHeight="1">
      <c r="A39" s="187"/>
      <c r="B39" s="188"/>
      <c r="C39" s="208"/>
      <c r="D39" s="209"/>
      <c r="E39" s="209"/>
      <c r="F39" s="209"/>
      <c r="G39" s="210"/>
      <c r="H39" s="213"/>
      <c r="I39" s="170"/>
      <c r="J39" s="170"/>
      <c r="K39" s="140"/>
      <c r="L39" s="170"/>
      <c r="M39" s="170"/>
    </row>
    <row r="40" spans="1:13" ht="13.05" customHeight="1">
      <c r="A40" s="174" t="s">
        <v>308</v>
      </c>
      <c r="B40" s="181"/>
      <c r="C40" s="180" t="s">
        <v>102</v>
      </c>
      <c r="D40" s="181"/>
      <c r="E40" s="181"/>
      <c r="F40" s="181"/>
      <c r="G40" s="182"/>
      <c r="H40" s="211">
        <v>0</v>
      </c>
      <c r="I40" s="169"/>
      <c r="J40" s="169"/>
      <c r="K40" s="140"/>
      <c r="L40" s="169"/>
      <c r="M40" s="169"/>
    </row>
    <row r="41" spans="1:13" ht="13.05" customHeight="1">
      <c r="A41" s="187"/>
      <c r="B41" s="188"/>
      <c r="C41" s="205" t="s">
        <v>103</v>
      </c>
      <c r="D41" s="206"/>
      <c r="E41" s="206"/>
      <c r="F41" s="206"/>
      <c r="G41" s="207"/>
      <c r="H41" s="212"/>
      <c r="I41" s="186"/>
      <c r="J41" s="186"/>
      <c r="K41" s="140"/>
      <c r="L41" s="186"/>
      <c r="M41" s="186"/>
    </row>
    <row r="42" spans="1:13" ht="13.05" customHeight="1">
      <c r="A42" s="187"/>
      <c r="B42" s="188"/>
      <c r="C42" s="208"/>
      <c r="D42" s="209"/>
      <c r="E42" s="209"/>
      <c r="F42" s="209"/>
      <c r="G42" s="210"/>
      <c r="H42" s="213"/>
      <c r="I42" s="170"/>
      <c r="J42" s="170"/>
      <c r="K42" s="140"/>
      <c r="L42" s="170"/>
      <c r="M42" s="170"/>
    </row>
    <row r="43" spans="1:13" ht="13.05" customHeight="1">
      <c r="A43" s="174" t="s">
        <v>309</v>
      </c>
      <c r="B43" s="181"/>
      <c r="C43" s="180" t="s">
        <v>104</v>
      </c>
      <c r="D43" s="181"/>
      <c r="E43" s="181"/>
      <c r="F43" s="181"/>
      <c r="G43" s="182"/>
      <c r="H43" s="223">
        <f>IF(F10=0,0,102000)</f>
        <v>0</v>
      </c>
      <c r="I43" s="169"/>
      <c r="J43" s="226">
        <f>ROUNDUP(F14*8300,0)</f>
        <v>0</v>
      </c>
      <c r="K43" s="140"/>
      <c r="L43" s="228">
        <f>ROUNDUP(F16*3100,0)</f>
        <v>0</v>
      </c>
      <c r="M43" s="292">
        <f>IF(F18="有",25500,IF(F18="無",0,0))</f>
        <v>0</v>
      </c>
    </row>
    <row r="44" spans="1:13" ht="13.05" customHeight="1">
      <c r="A44" s="187"/>
      <c r="B44" s="188"/>
      <c r="C44" s="214" t="s">
        <v>310</v>
      </c>
      <c r="D44" s="215"/>
      <c r="E44" s="215"/>
      <c r="F44" s="215"/>
      <c r="G44" s="216"/>
      <c r="H44" s="224"/>
      <c r="I44" s="186"/>
      <c r="J44" s="227"/>
      <c r="K44" s="140"/>
      <c r="L44" s="228"/>
      <c r="M44" s="293"/>
    </row>
    <row r="45" spans="1:13" ht="13.05" customHeight="1">
      <c r="A45" s="187"/>
      <c r="B45" s="188"/>
      <c r="C45" s="214" t="s">
        <v>386</v>
      </c>
      <c r="D45" s="215"/>
      <c r="E45" s="215"/>
      <c r="F45" s="215"/>
      <c r="G45" s="216"/>
      <c r="H45" s="225"/>
      <c r="I45" s="170"/>
      <c r="J45" s="227"/>
      <c r="K45" s="140"/>
      <c r="L45" s="228"/>
      <c r="M45" s="293"/>
    </row>
    <row r="46" spans="1:13" ht="13.05" customHeight="1">
      <c r="A46" s="174" t="s">
        <v>311</v>
      </c>
      <c r="B46" s="217"/>
      <c r="C46" s="219" t="s">
        <v>105</v>
      </c>
      <c r="D46" s="220"/>
      <c r="E46" s="220"/>
      <c r="F46" s="220"/>
      <c r="G46" s="221"/>
      <c r="H46" s="200">
        <f>ROUNDUP(F15*5800,0)</f>
        <v>0</v>
      </c>
      <c r="I46" s="169"/>
      <c r="J46" s="169"/>
      <c r="K46" s="140"/>
      <c r="L46" s="169"/>
      <c r="M46" s="169"/>
    </row>
    <row r="47" spans="1:13" ht="13.05" customHeight="1">
      <c r="A47" s="176"/>
      <c r="B47" s="218"/>
      <c r="C47" s="214" t="s">
        <v>387</v>
      </c>
      <c r="D47" s="215"/>
      <c r="E47" s="215"/>
      <c r="F47" s="215"/>
      <c r="G47" s="216"/>
      <c r="H47" s="201"/>
      <c r="I47" s="186"/>
      <c r="J47" s="186"/>
      <c r="K47" s="140"/>
      <c r="L47" s="186"/>
      <c r="M47" s="186"/>
    </row>
    <row r="48" spans="1:13" ht="13.05" customHeight="1">
      <c r="A48" s="176"/>
      <c r="B48" s="218"/>
      <c r="C48" s="194"/>
      <c r="D48" s="195"/>
      <c r="E48" s="195"/>
      <c r="F48" s="195"/>
      <c r="G48" s="196"/>
      <c r="H48" s="222"/>
      <c r="I48" s="170"/>
      <c r="J48" s="170"/>
      <c r="K48" s="140"/>
      <c r="L48" s="170"/>
      <c r="M48" s="170"/>
    </row>
    <row r="49" spans="1:15" ht="13.05" customHeight="1">
      <c r="A49" s="174" t="s">
        <v>312</v>
      </c>
      <c r="B49" s="217"/>
      <c r="C49" s="180" t="s">
        <v>106</v>
      </c>
      <c r="D49" s="181"/>
      <c r="E49" s="181"/>
      <c r="F49" s="181"/>
      <c r="G49" s="182"/>
      <c r="H49" s="223">
        <f>IF(F10=0,0,102000)</f>
        <v>0</v>
      </c>
      <c r="I49" s="169"/>
      <c r="J49" s="226">
        <f>ROUNDUP(F14*8300,0)</f>
        <v>0</v>
      </c>
      <c r="K49" s="140"/>
      <c r="L49" s="228">
        <f>ROUNDUP(F16*2100,0)</f>
        <v>0</v>
      </c>
      <c r="M49" s="292">
        <f>IF(F18="有",25500,IF(F18="無",0,0))</f>
        <v>0</v>
      </c>
    </row>
    <row r="50" spans="1:15" ht="13.05" customHeight="1">
      <c r="A50" s="176"/>
      <c r="B50" s="218"/>
      <c r="C50" s="214" t="s">
        <v>310</v>
      </c>
      <c r="D50" s="215"/>
      <c r="E50" s="215"/>
      <c r="F50" s="215"/>
      <c r="G50" s="216"/>
      <c r="H50" s="224"/>
      <c r="I50" s="186"/>
      <c r="J50" s="227"/>
      <c r="K50" s="140"/>
      <c r="L50" s="228"/>
      <c r="M50" s="293"/>
    </row>
    <row r="51" spans="1:15" ht="13.05" customHeight="1">
      <c r="A51" s="176"/>
      <c r="B51" s="218"/>
      <c r="C51" s="214" t="s">
        <v>386</v>
      </c>
      <c r="D51" s="215"/>
      <c r="E51" s="215"/>
      <c r="F51" s="215"/>
      <c r="G51" s="216"/>
      <c r="H51" s="225"/>
      <c r="I51" s="170"/>
      <c r="J51" s="227"/>
      <c r="K51" s="140"/>
      <c r="L51" s="228"/>
      <c r="M51" s="293"/>
    </row>
    <row r="52" spans="1:15" ht="13.05" customHeight="1">
      <c r="A52" s="174" t="s">
        <v>313</v>
      </c>
      <c r="B52" s="217"/>
      <c r="C52" s="180" t="s">
        <v>107</v>
      </c>
      <c r="D52" s="181"/>
      <c r="E52" s="181"/>
      <c r="F52" s="181"/>
      <c r="G52" s="182"/>
      <c r="H52" s="223">
        <f>IF(F10=0,0,51000)</f>
        <v>0</v>
      </c>
      <c r="I52" s="169"/>
      <c r="J52" s="169"/>
      <c r="K52" s="140"/>
      <c r="L52" s="169"/>
      <c r="M52" s="169"/>
    </row>
    <row r="53" spans="1:15" ht="13.05" customHeight="1">
      <c r="A53" s="176"/>
      <c r="B53" s="218"/>
      <c r="C53" s="187" t="s">
        <v>314</v>
      </c>
      <c r="D53" s="188"/>
      <c r="E53" s="188"/>
      <c r="F53" s="188"/>
      <c r="G53" s="189"/>
      <c r="H53" s="224"/>
      <c r="I53" s="186"/>
      <c r="J53" s="186"/>
      <c r="K53" s="140"/>
      <c r="L53" s="186"/>
      <c r="M53" s="186"/>
    </row>
    <row r="54" spans="1:15" ht="13.05" customHeight="1">
      <c r="A54" s="176"/>
      <c r="B54" s="218"/>
      <c r="C54" s="194"/>
      <c r="D54" s="195"/>
      <c r="E54" s="195"/>
      <c r="F54" s="195"/>
      <c r="G54" s="196"/>
      <c r="H54" s="225"/>
      <c r="I54" s="170"/>
      <c r="J54" s="170"/>
      <c r="K54" s="140"/>
      <c r="L54" s="170"/>
      <c r="M54" s="170"/>
    </row>
    <row r="55" spans="1:15" ht="13.05" customHeight="1">
      <c r="A55" s="174" t="s">
        <v>315</v>
      </c>
      <c r="B55" s="182"/>
      <c r="C55" s="239" t="s">
        <v>179</v>
      </c>
      <c r="D55" s="240"/>
      <c r="E55" s="240"/>
      <c r="F55" s="240"/>
      <c r="G55" s="241"/>
      <c r="H55" s="169"/>
      <c r="I55" s="169"/>
      <c r="J55" s="226">
        <f>ROUNDUP(F17*4600,0)</f>
        <v>0</v>
      </c>
      <c r="K55" s="140"/>
      <c r="L55" s="226">
        <f>IF(F17&lt;1,0,4600)</f>
        <v>0</v>
      </c>
      <c r="M55" s="169"/>
      <c r="O55" s="141"/>
    </row>
    <row r="56" spans="1:15" ht="13.05" customHeight="1">
      <c r="A56" s="187"/>
      <c r="B56" s="189"/>
      <c r="C56" s="231" t="s">
        <v>343</v>
      </c>
      <c r="D56" s="232"/>
      <c r="E56" s="232"/>
      <c r="F56" s="232"/>
      <c r="G56" s="233"/>
      <c r="H56" s="186"/>
      <c r="I56" s="186"/>
      <c r="J56" s="227"/>
      <c r="K56" s="140"/>
      <c r="L56" s="227"/>
      <c r="M56" s="186"/>
    </row>
    <row r="57" spans="1:15" ht="13.05" customHeight="1">
      <c r="A57" s="171"/>
      <c r="B57" s="238"/>
      <c r="C57" s="208" t="s">
        <v>316</v>
      </c>
      <c r="D57" s="209"/>
      <c r="E57" s="209"/>
      <c r="F57" s="209"/>
      <c r="G57" s="210"/>
      <c r="H57" s="170"/>
      <c r="I57" s="170"/>
      <c r="J57" s="227"/>
      <c r="K57" s="140"/>
      <c r="L57" s="227"/>
      <c r="M57" s="170"/>
    </row>
    <row r="58" spans="1:15" ht="13.05" customHeight="1">
      <c r="A58" s="174" t="s">
        <v>338</v>
      </c>
      <c r="B58" s="181"/>
      <c r="C58" s="180" t="s">
        <v>339</v>
      </c>
      <c r="D58" s="181"/>
      <c r="E58" s="181"/>
      <c r="F58" s="181"/>
      <c r="G58" s="182"/>
      <c r="H58" s="235">
        <f>IF(F19="有",100000,IF(F19="無",0,0))</f>
        <v>0</v>
      </c>
      <c r="I58" s="169"/>
      <c r="J58" s="228">
        <f>ROUNDUP(IF(F19="有", F20*1000,IF(F19="無",0,0)),0)</f>
        <v>0</v>
      </c>
      <c r="K58" s="140"/>
      <c r="L58" s="169"/>
      <c r="M58" s="169"/>
    </row>
    <row r="59" spans="1:15" ht="13.05" customHeight="1">
      <c r="A59" s="187"/>
      <c r="B59" s="188"/>
      <c r="C59" s="231" t="s">
        <v>340</v>
      </c>
      <c r="D59" s="232"/>
      <c r="E59" s="232"/>
      <c r="F59" s="232"/>
      <c r="G59" s="233"/>
      <c r="H59" s="236"/>
      <c r="I59" s="186"/>
      <c r="J59" s="228"/>
      <c r="K59" s="140"/>
      <c r="L59" s="186"/>
      <c r="M59" s="186"/>
    </row>
    <row r="60" spans="1:15" ht="13.05" customHeight="1">
      <c r="A60" s="187"/>
      <c r="B60" s="188"/>
      <c r="C60" s="214" t="s">
        <v>341</v>
      </c>
      <c r="D60" s="215"/>
      <c r="E60" s="215"/>
      <c r="F60" s="215"/>
      <c r="G60" s="216"/>
      <c r="H60" s="236"/>
      <c r="I60" s="186"/>
      <c r="J60" s="228">
        <f>ROUNDUP(IF(F19="有", F20*1000,IF(F19="無",0,0)),0)</f>
        <v>0</v>
      </c>
      <c r="K60" s="140"/>
      <c r="L60" s="186"/>
      <c r="M60" s="186"/>
    </row>
    <row r="61" spans="1:15" ht="13.05" customHeight="1">
      <c r="A61" s="171"/>
      <c r="B61" s="234"/>
      <c r="C61" s="208" t="s">
        <v>342</v>
      </c>
      <c r="D61" s="209"/>
      <c r="E61" s="209"/>
      <c r="F61" s="209"/>
      <c r="G61" s="210"/>
      <c r="H61" s="237"/>
      <c r="I61" s="170"/>
      <c r="J61" s="228"/>
      <c r="K61" s="140"/>
      <c r="L61" s="170"/>
      <c r="M61" s="170"/>
    </row>
    <row r="62" spans="1:15" ht="13.05" customHeight="1">
      <c r="A62" s="174" t="s">
        <v>388</v>
      </c>
      <c r="B62" s="182"/>
      <c r="C62" s="180" t="s">
        <v>108</v>
      </c>
      <c r="D62" s="181"/>
      <c r="E62" s="181"/>
      <c r="F62" s="181"/>
      <c r="G62" s="182"/>
      <c r="H62" s="169"/>
      <c r="I62" s="169"/>
      <c r="J62" s="226">
        <f>ROUNDUP(F21*7700,0)</f>
        <v>0</v>
      </c>
      <c r="K62" s="140"/>
      <c r="L62" s="250">
        <v>0</v>
      </c>
      <c r="M62" s="229">
        <v>0</v>
      </c>
    </row>
    <row r="63" spans="1:15" ht="13.05" customHeight="1">
      <c r="A63" s="187"/>
      <c r="B63" s="189"/>
      <c r="C63" s="231" t="s">
        <v>317</v>
      </c>
      <c r="D63" s="232"/>
      <c r="E63" s="232"/>
      <c r="F63" s="232"/>
      <c r="G63" s="233"/>
      <c r="H63" s="186"/>
      <c r="I63" s="186"/>
      <c r="J63" s="227"/>
      <c r="K63" s="140"/>
      <c r="L63" s="250"/>
      <c r="M63" s="230"/>
    </row>
    <row r="64" spans="1:15" ht="13.05" customHeight="1">
      <c r="A64" s="171"/>
      <c r="B64" s="238"/>
      <c r="C64" s="208"/>
      <c r="D64" s="209"/>
      <c r="E64" s="209"/>
      <c r="F64" s="209"/>
      <c r="G64" s="210"/>
      <c r="H64" s="170"/>
      <c r="I64" s="170"/>
      <c r="J64" s="227"/>
      <c r="K64" s="140"/>
      <c r="L64" s="250"/>
      <c r="M64" s="230"/>
    </row>
    <row r="65" spans="1:13" ht="13.05" customHeight="1">
      <c r="A65" s="285" t="s">
        <v>389</v>
      </c>
      <c r="B65" s="286"/>
      <c r="C65" s="219" t="s">
        <v>109</v>
      </c>
      <c r="D65" s="220"/>
      <c r="E65" s="220"/>
      <c r="F65" s="220"/>
      <c r="G65" s="221"/>
      <c r="H65" s="226">
        <f>ROUNDUP(SUM(H25:H61)*0.1,0)</f>
        <v>0</v>
      </c>
      <c r="I65" s="226">
        <f>ROUNDUP(SUM(I27:I61)*0.1,0)</f>
        <v>0</v>
      </c>
      <c r="J65" s="226">
        <f>ROUNDUP(SUM(J27:J61)*0.1,0)</f>
        <v>0</v>
      </c>
      <c r="K65" s="140"/>
      <c r="L65" s="228">
        <f>ROUNDUP(SUM(L27:L61)*0.1,0)</f>
        <v>0</v>
      </c>
      <c r="M65" s="228">
        <f>ROUNDUP(SUM(M27:M61)*0.1,0)</f>
        <v>0</v>
      </c>
    </row>
    <row r="66" spans="1:13" ht="13.05" customHeight="1">
      <c r="A66" s="287"/>
      <c r="B66" s="288"/>
      <c r="C66" s="282" t="s">
        <v>390</v>
      </c>
      <c r="D66" s="283"/>
      <c r="E66" s="283"/>
      <c r="F66" s="283"/>
      <c r="G66" s="284"/>
      <c r="H66" s="227"/>
      <c r="I66" s="227"/>
      <c r="J66" s="227"/>
      <c r="K66" s="140"/>
      <c r="L66" s="228"/>
      <c r="M66" s="228"/>
    </row>
    <row r="67" spans="1:13" ht="13.05" customHeight="1">
      <c r="A67" s="289"/>
      <c r="B67" s="290"/>
      <c r="C67" s="194"/>
      <c r="D67" s="195"/>
      <c r="E67" s="195"/>
      <c r="F67" s="248"/>
      <c r="G67" s="249"/>
      <c r="H67" s="291"/>
      <c r="I67" s="291"/>
      <c r="J67" s="227"/>
      <c r="K67" s="140"/>
      <c r="L67" s="228"/>
      <c r="M67" s="228"/>
    </row>
    <row r="68" spans="1:13" ht="13.05" customHeight="1">
      <c r="A68" s="174" t="s">
        <v>110</v>
      </c>
      <c r="B68" s="217"/>
      <c r="C68" s="262"/>
      <c r="D68" s="263"/>
      <c r="E68" s="263"/>
      <c r="F68" s="264"/>
      <c r="G68" s="265"/>
      <c r="H68" s="251">
        <f>SUM(H25:H67)</f>
        <v>0</v>
      </c>
      <c r="I68" s="251">
        <f>SUM(I27:I67)</f>
        <v>0</v>
      </c>
      <c r="J68" s="251">
        <f>SUM(J27:J67)</f>
        <v>0</v>
      </c>
      <c r="K68" s="142"/>
      <c r="L68" s="253">
        <f>SUM(L27:L67)</f>
        <v>0</v>
      </c>
      <c r="M68" s="253">
        <f>SUM(M27:M67)</f>
        <v>0</v>
      </c>
    </row>
    <row r="69" spans="1:13" ht="13.05" customHeight="1">
      <c r="A69" s="176"/>
      <c r="B69" s="218"/>
      <c r="C69" s="242" t="s">
        <v>391</v>
      </c>
      <c r="D69" s="243"/>
      <c r="E69" s="243"/>
      <c r="F69" s="244"/>
      <c r="G69" s="245"/>
      <c r="H69" s="252"/>
      <c r="I69" s="252"/>
      <c r="J69" s="252"/>
      <c r="K69" s="142"/>
      <c r="L69" s="253"/>
      <c r="M69" s="253"/>
    </row>
    <row r="70" spans="1:13" ht="13.05" customHeight="1">
      <c r="A70" s="176"/>
      <c r="B70" s="218"/>
      <c r="C70" s="246"/>
      <c r="D70" s="247"/>
      <c r="E70" s="247"/>
      <c r="F70" s="248"/>
      <c r="G70" s="249"/>
      <c r="H70" s="255"/>
      <c r="I70" s="255"/>
      <c r="J70" s="252"/>
      <c r="K70" s="142"/>
      <c r="L70" s="253"/>
      <c r="M70" s="253"/>
    </row>
    <row r="71" spans="1:13" ht="13.05" customHeight="1">
      <c r="A71" s="256" t="s">
        <v>111</v>
      </c>
      <c r="B71" s="257"/>
      <c r="C71" s="262"/>
      <c r="D71" s="263"/>
      <c r="E71" s="263"/>
      <c r="F71" s="264"/>
      <c r="G71" s="265"/>
      <c r="H71" s="251">
        <f>ROUNDUP(H68*0.3,0)</f>
        <v>0</v>
      </c>
      <c r="I71" s="251">
        <f>ROUNDUP(I68*0.3,0)</f>
        <v>0</v>
      </c>
      <c r="J71" s="251">
        <f>ROUNDUP(J68*0.3,0)</f>
        <v>0</v>
      </c>
      <c r="K71" s="142"/>
      <c r="L71" s="253">
        <f>ROUNDUP(L68*0.3,0)</f>
        <v>0</v>
      </c>
      <c r="M71" s="253">
        <f>ROUNDUP(M68*0.3,0)</f>
        <v>0</v>
      </c>
    </row>
    <row r="72" spans="1:13" ht="13.05" customHeight="1">
      <c r="A72" s="258"/>
      <c r="B72" s="259"/>
      <c r="C72" s="214" t="s">
        <v>112</v>
      </c>
      <c r="D72" s="215"/>
      <c r="E72" s="215"/>
      <c r="F72" s="215"/>
      <c r="G72" s="216"/>
      <c r="H72" s="252"/>
      <c r="I72" s="252"/>
      <c r="J72" s="252"/>
      <c r="K72" s="142"/>
      <c r="L72" s="253"/>
      <c r="M72" s="253"/>
    </row>
    <row r="73" spans="1:13" ht="13.05" customHeight="1">
      <c r="A73" s="260"/>
      <c r="B73" s="261"/>
      <c r="C73" s="205"/>
      <c r="D73" s="206"/>
      <c r="E73" s="206"/>
      <c r="F73" s="206"/>
      <c r="G73" s="207"/>
      <c r="H73" s="255"/>
      <c r="I73" s="255"/>
      <c r="J73" s="252"/>
      <c r="K73" s="142"/>
      <c r="L73" s="253"/>
      <c r="M73" s="253"/>
    </row>
    <row r="74" spans="1:13" ht="13.05" customHeight="1">
      <c r="A74" s="174" t="s">
        <v>113</v>
      </c>
      <c r="B74" s="217"/>
      <c r="C74" s="219"/>
      <c r="D74" s="220"/>
      <c r="E74" s="220"/>
      <c r="F74" s="220"/>
      <c r="G74" s="221"/>
      <c r="H74" s="251">
        <f>SUM(H68:H73)</f>
        <v>0</v>
      </c>
      <c r="I74" s="251">
        <f>SUM(I68:I73)</f>
        <v>0</v>
      </c>
      <c r="J74" s="251">
        <f>SUM(J68:J73)</f>
        <v>0</v>
      </c>
      <c r="K74" s="142"/>
      <c r="L74" s="253">
        <f>SUM(L68:L73)</f>
        <v>0</v>
      </c>
      <c r="M74" s="253">
        <f>SUM(M68:M73)</f>
        <v>0</v>
      </c>
    </row>
    <row r="75" spans="1:13" ht="13.05" customHeight="1">
      <c r="A75" s="176"/>
      <c r="B75" s="218"/>
      <c r="C75" s="279"/>
      <c r="D75" s="280"/>
      <c r="E75" s="280"/>
      <c r="F75" s="280"/>
      <c r="G75" s="281"/>
      <c r="H75" s="252"/>
      <c r="I75" s="252"/>
      <c r="J75" s="252"/>
      <c r="K75" s="142"/>
      <c r="L75" s="253"/>
      <c r="M75" s="253"/>
    </row>
    <row r="76" spans="1:13" ht="13.05" customHeight="1">
      <c r="A76" s="178"/>
      <c r="B76" s="254"/>
      <c r="C76" s="208"/>
      <c r="D76" s="209"/>
      <c r="E76" s="209"/>
      <c r="F76" s="209"/>
      <c r="G76" s="210"/>
      <c r="H76" s="255"/>
      <c r="I76" s="255"/>
      <c r="J76" s="255"/>
      <c r="K76" s="142"/>
      <c r="L76" s="253"/>
      <c r="M76" s="253"/>
    </row>
    <row r="77" spans="1:13" s="121" customFormat="1" ht="5.25" customHeight="1"/>
    <row r="78" spans="1:13" s="105" customFormat="1" ht="15" customHeight="1">
      <c r="A78" s="143"/>
      <c r="B78" s="121" t="s">
        <v>114</v>
      </c>
      <c r="C78" s="121"/>
      <c r="D78" s="121"/>
      <c r="E78" s="121"/>
      <c r="F78" s="121"/>
      <c r="G78" s="121"/>
      <c r="H78" s="121"/>
      <c r="I78" s="121"/>
    </row>
    <row r="79" spans="1:13" s="105" customFormat="1" ht="15" customHeight="1">
      <c r="A79" s="127" t="s">
        <v>115</v>
      </c>
    </row>
    <row r="80" spans="1:13" s="121" customFormat="1" ht="13.5" customHeight="1">
      <c r="A80" s="121" t="s">
        <v>116</v>
      </c>
    </row>
    <row r="81" spans="1:13" s="121" customFormat="1" ht="15" customHeight="1">
      <c r="B81" s="218" t="s">
        <v>117</v>
      </c>
      <c r="C81" s="218"/>
      <c r="D81" s="218"/>
      <c r="E81" s="218"/>
      <c r="F81" s="218"/>
      <c r="G81" s="218"/>
      <c r="H81" s="218"/>
      <c r="I81" s="218"/>
      <c r="J81" s="218"/>
      <c r="K81" s="218"/>
      <c r="L81" s="218"/>
      <c r="M81" s="218"/>
    </row>
    <row r="82" spans="1:13" s="127" customFormat="1" ht="13.5" customHeight="1">
      <c r="A82" s="121" t="s">
        <v>16</v>
      </c>
    </row>
    <row r="83" spans="1:13" s="127" customFormat="1" ht="123.75" customHeight="1">
      <c r="B83" s="218" t="s">
        <v>392</v>
      </c>
      <c r="C83" s="218"/>
      <c r="D83" s="218"/>
      <c r="E83" s="218"/>
      <c r="F83" s="218"/>
      <c r="G83" s="218"/>
      <c r="H83" s="218"/>
      <c r="I83" s="218"/>
      <c r="J83" s="218"/>
      <c r="K83" s="218"/>
      <c r="L83" s="218"/>
      <c r="M83" s="218"/>
    </row>
    <row r="84" spans="1:13" ht="20.25" customHeight="1"/>
    <row r="85" spans="1:13" ht="20.25" customHeight="1"/>
    <row r="86" spans="1:13" ht="20.25" customHeight="1"/>
  </sheetData>
  <sheetProtection sheet="1" objects="1" scenarios="1" selectLockedCells="1"/>
  <mergeCells count="177">
    <mergeCell ref="A34:B36"/>
    <mergeCell ref="H34:H36"/>
    <mergeCell ref="I34:I36"/>
    <mergeCell ref="J34:J36"/>
    <mergeCell ref="L34:L36"/>
    <mergeCell ref="M49:M51"/>
    <mergeCell ref="C50:G50"/>
    <mergeCell ref="C51:G51"/>
    <mergeCell ref="A52:B54"/>
    <mergeCell ref="C52:G52"/>
    <mergeCell ref="H52:H54"/>
    <mergeCell ref="I52:I54"/>
    <mergeCell ref="J52:J54"/>
    <mergeCell ref="L52:L54"/>
    <mergeCell ref="M52:M54"/>
    <mergeCell ref="A49:B51"/>
    <mergeCell ref="C49:G49"/>
    <mergeCell ref="H49:H51"/>
    <mergeCell ref="I49:I51"/>
    <mergeCell ref="J49:J51"/>
    <mergeCell ref="L49:L51"/>
    <mergeCell ref="C53:G53"/>
    <mergeCell ref="C54:G54"/>
    <mergeCell ref="M43:M45"/>
    <mergeCell ref="A23:B24"/>
    <mergeCell ref="C23:G24"/>
    <mergeCell ref="H23:J23"/>
    <mergeCell ref="L23:M23"/>
    <mergeCell ref="L74:L76"/>
    <mergeCell ref="M74:M76"/>
    <mergeCell ref="C75:G75"/>
    <mergeCell ref="C76:G76"/>
    <mergeCell ref="M65:M67"/>
    <mergeCell ref="C66:G66"/>
    <mergeCell ref="C67:G67"/>
    <mergeCell ref="A68:B70"/>
    <mergeCell ref="C68:G68"/>
    <mergeCell ref="H68:H70"/>
    <mergeCell ref="I68:I70"/>
    <mergeCell ref="J68:J70"/>
    <mergeCell ref="L68:L70"/>
    <mergeCell ref="M68:M70"/>
    <mergeCell ref="A65:B67"/>
    <mergeCell ref="C65:G65"/>
    <mergeCell ref="H65:H67"/>
    <mergeCell ref="I65:I67"/>
    <mergeCell ref="J65:J67"/>
    <mergeCell ref="M55:M57"/>
    <mergeCell ref="B81:M81"/>
    <mergeCell ref="B83:M83"/>
    <mergeCell ref="J71:J73"/>
    <mergeCell ref="L71:L73"/>
    <mergeCell ref="M71:M73"/>
    <mergeCell ref="C72:G72"/>
    <mergeCell ref="C73:G73"/>
    <mergeCell ref="A74:B76"/>
    <mergeCell ref="C74:G74"/>
    <mergeCell ref="H74:H76"/>
    <mergeCell ref="I74:I76"/>
    <mergeCell ref="J74:J76"/>
    <mergeCell ref="A71:B73"/>
    <mergeCell ref="C71:G71"/>
    <mergeCell ref="H71:H73"/>
    <mergeCell ref="I71:I73"/>
    <mergeCell ref="L65:L67"/>
    <mergeCell ref="C69:G69"/>
    <mergeCell ref="C70:G70"/>
    <mergeCell ref="A62:B64"/>
    <mergeCell ref="C62:G62"/>
    <mergeCell ref="H62:H64"/>
    <mergeCell ref="I62:I64"/>
    <mergeCell ref="J62:J64"/>
    <mergeCell ref="L62:L64"/>
    <mergeCell ref="M62:M64"/>
    <mergeCell ref="C63:G63"/>
    <mergeCell ref="C64:G64"/>
    <mergeCell ref="H55:H57"/>
    <mergeCell ref="I55:I57"/>
    <mergeCell ref="J55:J57"/>
    <mergeCell ref="L55:L57"/>
    <mergeCell ref="A58:B61"/>
    <mergeCell ref="C58:G58"/>
    <mergeCell ref="C59:G59"/>
    <mergeCell ref="C60:G60"/>
    <mergeCell ref="C61:G61"/>
    <mergeCell ref="H58:H61"/>
    <mergeCell ref="I58:I61"/>
    <mergeCell ref="J58:J59"/>
    <mergeCell ref="L58:L61"/>
    <mergeCell ref="J60:J61"/>
    <mergeCell ref="C56:G56"/>
    <mergeCell ref="C57:G57"/>
    <mergeCell ref="M58:M61"/>
    <mergeCell ref="A55:B57"/>
    <mergeCell ref="C55:G55"/>
    <mergeCell ref="C44:G44"/>
    <mergeCell ref="C45:G45"/>
    <mergeCell ref="A46:B48"/>
    <mergeCell ref="C46:G46"/>
    <mergeCell ref="H46:H48"/>
    <mergeCell ref="I46:I48"/>
    <mergeCell ref="J46:J48"/>
    <mergeCell ref="L46:L48"/>
    <mergeCell ref="M46:M48"/>
    <mergeCell ref="C47:G47"/>
    <mergeCell ref="C48:G48"/>
    <mergeCell ref="A43:B45"/>
    <mergeCell ref="C43:G43"/>
    <mergeCell ref="H43:H45"/>
    <mergeCell ref="I43:I45"/>
    <mergeCell ref="J43:J45"/>
    <mergeCell ref="L43:L45"/>
    <mergeCell ref="M37:M39"/>
    <mergeCell ref="C38:G38"/>
    <mergeCell ref="C39:G39"/>
    <mergeCell ref="A40:B42"/>
    <mergeCell ref="C40:G40"/>
    <mergeCell ref="H40:H42"/>
    <mergeCell ref="I40:I42"/>
    <mergeCell ref="J40:J42"/>
    <mergeCell ref="L40:L42"/>
    <mergeCell ref="M40:M42"/>
    <mergeCell ref="A37:B39"/>
    <mergeCell ref="C37:G37"/>
    <mergeCell ref="H37:H39"/>
    <mergeCell ref="I37:I39"/>
    <mergeCell ref="J37:J39"/>
    <mergeCell ref="L37:L39"/>
    <mergeCell ref="C41:G41"/>
    <mergeCell ref="C42:G42"/>
    <mergeCell ref="M34:M36"/>
    <mergeCell ref="C35:G35"/>
    <mergeCell ref="C36:G36"/>
    <mergeCell ref="C32:G32"/>
    <mergeCell ref="H32:H33"/>
    <mergeCell ref="I32:I33"/>
    <mergeCell ref="J32:J33"/>
    <mergeCell ref="L32:L33"/>
    <mergeCell ref="M32:M33"/>
    <mergeCell ref="C33:G33"/>
    <mergeCell ref="M25:M26"/>
    <mergeCell ref="C26:G26"/>
    <mergeCell ref="A27:B33"/>
    <mergeCell ref="C27:G27"/>
    <mergeCell ref="H27:H31"/>
    <mergeCell ref="I27:I31"/>
    <mergeCell ref="J27:J31"/>
    <mergeCell ref="L27:L31"/>
    <mergeCell ref="M27:M31"/>
    <mergeCell ref="C28:G28"/>
    <mergeCell ref="A25:B26"/>
    <mergeCell ref="C25:G25"/>
    <mergeCell ref="H25:H26"/>
    <mergeCell ref="I25:I26"/>
    <mergeCell ref="J25:J26"/>
    <mergeCell ref="L25:L26"/>
    <mergeCell ref="I1:I2"/>
    <mergeCell ref="J1:M2"/>
    <mergeCell ref="I3:I6"/>
    <mergeCell ref="J3:M4"/>
    <mergeCell ref="J5:M6"/>
    <mergeCell ref="A7:M8"/>
    <mergeCell ref="A9:B21"/>
    <mergeCell ref="C9:E9"/>
    <mergeCell ref="C12:E12"/>
    <mergeCell ref="C14:E14"/>
    <mergeCell ref="C15:E15"/>
    <mergeCell ref="C16:E16"/>
    <mergeCell ref="C17:E17"/>
    <mergeCell ref="C19:E19"/>
    <mergeCell ref="C10:E10"/>
    <mergeCell ref="C11:E11"/>
    <mergeCell ref="C13:E13"/>
    <mergeCell ref="G9:L9"/>
    <mergeCell ref="H11:L11"/>
    <mergeCell ref="C18:E18"/>
    <mergeCell ref="C20:E20"/>
  </mergeCells>
  <phoneticPr fontId="3"/>
  <dataValidations count="4">
    <dataValidation imeMode="on" allowBlank="1" showInputMessage="1" showErrorMessage="1" sqref="F10:F11 F20:F21" xr:uid="{00000000-0002-0000-0000-000000000000}"/>
    <dataValidation imeMode="off" allowBlank="1" showInputMessage="1" showErrorMessage="1" sqref="F9 F12:F17" xr:uid="{00000000-0002-0000-0000-000001000000}"/>
    <dataValidation type="list" imeMode="off" allowBlank="1" showInputMessage="1" showErrorMessage="1" sqref="F18:F19" xr:uid="{AAADEFE3-78F5-4FB9-9F5F-2C8AEAFC1AEA}">
      <formula1>"有,無"</formula1>
    </dataValidation>
    <dataValidation type="whole" operator="greaterThanOrEqual" allowBlank="1" showInputMessage="1" showErrorMessage="1" sqref="H37:H42 L62:M64" xr:uid="{CCEC4B6F-B09D-4EEF-8225-6695C1C92708}">
      <formula1>0</formula1>
    </dataValidation>
  </dataValidations>
  <printOptions horizontalCentered="1" verticalCentered="1"/>
  <pageMargins left="0" right="0" top="0" bottom="0" header="0.51181102362204722" footer="0.51181102362204722"/>
  <pageSetup paperSize="9" scale="72" orientation="portrait" r:id="rId1"/>
  <headerFooter alignWithMargins="0"/>
  <rowBreaks count="1" manualBreakCount="1">
    <brk id="57" max="12" man="1"/>
  </rowBreaks>
  <colBreaks count="1" manualBreakCount="1">
    <brk id="8" max="82"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L42"/>
  <sheetViews>
    <sheetView view="pageBreakPreview" zoomScaleNormal="100" zoomScaleSheetLayoutView="100" workbookViewId="0">
      <selection activeCell="C26" sqref="C26:G26"/>
    </sheetView>
  </sheetViews>
  <sheetFormatPr defaultColWidth="9" defaultRowHeight="13.2"/>
  <cols>
    <col min="1" max="1" width="5" style="57" customWidth="1"/>
    <col min="2" max="2" width="21.796875" style="57" customWidth="1"/>
    <col min="3" max="3" width="5.59765625" style="57" customWidth="1"/>
    <col min="4" max="4" width="2.59765625" style="57" customWidth="1"/>
    <col min="5" max="5" width="13.09765625" style="57" customWidth="1"/>
    <col min="6" max="6" width="2.59765625" style="57" customWidth="1"/>
    <col min="7" max="7" width="13.09765625" style="57" customWidth="1"/>
    <col min="8" max="8" width="2.59765625" style="57" customWidth="1"/>
    <col min="9" max="9" width="13.09765625" style="57" customWidth="1"/>
    <col min="10" max="10" width="2.59765625" style="57" customWidth="1"/>
    <col min="11" max="11" width="13.09765625" style="57" customWidth="1"/>
    <col min="12" max="12" width="6.796875" style="57" customWidth="1"/>
    <col min="13" max="16384" width="9" style="57"/>
  </cols>
  <sheetData>
    <row r="2" spans="1:12" ht="14.4">
      <c r="A2" s="58"/>
      <c r="B2" s="58"/>
      <c r="C2" s="59"/>
      <c r="D2" s="58"/>
      <c r="E2" s="58"/>
      <c r="F2" s="58"/>
      <c r="G2" s="60"/>
      <c r="H2" s="61"/>
      <c r="I2" s="60"/>
      <c r="J2" s="313"/>
      <c r="K2" s="313"/>
      <c r="L2" s="313"/>
    </row>
    <row r="3" spans="1:12" ht="14.25" customHeight="1">
      <c r="A3" s="62"/>
      <c r="B3" s="62"/>
      <c r="C3" s="62"/>
      <c r="D3" s="62"/>
      <c r="E3" s="58"/>
      <c r="F3" s="58"/>
      <c r="G3" s="60"/>
      <c r="H3" s="61"/>
      <c r="I3" s="60"/>
      <c r="J3" s="313"/>
      <c r="K3" s="313"/>
      <c r="L3" s="313"/>
    </row>
    <row r="4" spans="1:12" ht="41.25" customHeight="1">
      <c r="A4" s="314" t="s">
        <v>371</v>
      </c>
      <c r="B4" s="314"/>
      <c r="C4" s="314"/>
      <c r="D4" s="314"/>
      <c r="E4" s="314"/>
      <c r="F4" s="314"/>
      <c r="G4" s="314"/>
      <c r="H4" s="314"/>
      <c r="I4" s="314"/>
      <c r="J4" s="314"/>
      <c r="K4" s="314"/>
      <c r="L4" s="63"/>
    </row>
    <row r="5" spans="1:12" ht="15" thickBot="1">
      <c r="A5" s="63"/>
      <c r="B5" s="63"/>
      <c r="C5" s="64"/>
      <c r="D5" s="63"/>
      <c r="E5" s="63"/>
      <c r="F5" s="63"/>
      <c r="G5" s="63"/>
      <c r="H5" s="63"/>
      <c r="I5" s="63"/>
      <c r="J5" s="63"/>
      <c r="K5" s="65" t="s">
        <v>291</v>
      </c>
      <c r="L5" s="63"/>
    </row>
    <row r="6" spans="1:12">
      <c r="A6" s="315" t="s">
        <v>0</v>
      </c>
      <c r="B6" s="316"/>
      <c r="C6" s="319" t="s">
        <v>187</v>
      </c>
      <c r="D6" s="321" t="s">
        <v>22</v>
      </c>
      <c r="E6" s="316"/>
      <c r="F6" s="321" t="s">
        <v>23</v>
      </c>
      <c r="G6" s="316"/>
      <c r="H6" s="321" t="s">
        <v>188</v>
      </c>
      <c r="I6" s="316"/>
      <c r="J6" s="321" t="s">
        <v>189</v>
      </c>
      <c r="K6" s="322"/>
      <c r="L6" s="324" t="s">
        <v>190</v>
      </c>
    </row>
    <row r="7" spans="1:12">
      <c r="A7" s="317"/>
      <c r="B7" s="318"/>
      <c r="C7" s="320"/>
      <c r="D7" s="318"/>
      <c r="E7" s="318"/>
      <c r="F7" s="318"/>
      <c r="G7" s="318"/>
      <c r="H7" s="318"/>
      <c r="I7" s="318"/>
      <c r="J7" s="318"/>
      <c r="K7" s="323"/>
      <c r="L7" s="325"/>
    </row>
    <row r="8" spans="1:12">
      <c r="A8" s="317"/>
      <c r="B8" s="318"/>
      <c r="C8" s="320"/>
      <c r="D8" s="318"/>
      <c r="E8" s="318"/>
      <c r="F8" s="318"/>
      <c r="G8" s="318"/>
      <c r="H8" s="318"/>
      <c r="I8" s="318"/>
      <c r="J8" s="318"/>
      <c r="K8" s="323"/>
      <c r="L8" s="325"/>
    </row>
    <row r="9" spans="1:12" ht="45" customHeight="1">
      <c r="A9" s="37" t="s">
        <v>80</v>
      </c>
      <c r="B9" s="66" t="s">
        <v>191</v>
      </c>
      <c r="C9" s="86">
        <v>2</v>
      </c>
      <c r="D9" s="309"/>
      <c r="E9" s="310"/>
      <c r="F9" s="67"/>
      <c r="G9" s="68" t="s">
        <v>192</v>
      </c>
      <c r="H9" s="69"/>
      <c r="I9" s="70" t="s">
        <v>15</v>
      </c>
      <c r="J9" s="69"/>
      <c r="K9" s="68" t="s">
        <v>193</v>
      </c>
      <c r="L9" s="13" t="str">
        <f>IF(D9="○",C9*1,IF(F9="○",C9*2,IF(H9="○",C9*3,IF(J9="○",C9*5,""))))</f>
        <v/>
      </c>
    </row>
    <row r="10" spans="1:12" ht="45" customHeight="1">
      <c r="A10" s="37" t="s">
        <v>194</v>
      </c>
      <c r="B10" s="66" t="s">
        <v>7</v>
      </c>
      <c r="C10" s="86">
        <v>3</v>
      </c>
      <c r="D10" s="69"/>
      <c r="E10" s="70" t="s">
        <v>11</v>
      </c>
      <c r="F10" s="69"/>
      <c r="G10" s="68" t="s">
        <v>8</v>
      </c>
      <c r="H10" s="69"/>
      <c r="I10" s="70" t="s">
        <v>10</v>
      </c>
      <c r="J10" s="69"/>
      <c r="K10" s="71" t="s">
        <v>14</v>
      </c>
      <c r="L10" s="13" t="str">
        <f t="shared" ref="L10:L19" si="0">IF(D10="○",C10*1,IF(F10="○",C10*2,IF(H10="○",C10*3,IF(J10="○",C10*5,""))))</f>
        <v/>
      </c>
    </row>
    <row r="11" spans="1:12" ht="60" customHeight="1">
      <c r="A11" s="37" t="s">
        <v>120</v>
      </c>
      <c r="B11" s="66" t="s">
        <v>195</v>
      </c>
      <c r="C11" s="86">
        <v>2</v>
      </c>
      <c r="D11" s="69"/>
      <c r="E11" s="70" t="s">
        <v>196</v>
      </c>
      <c r="F11" s="69"/>
      <c r="G11" s="70" t="s">
        <v>197</v>
      </c>
      <c r="H11" s="69"/>
      <c r="I11" s="70" t="s">
        <v>198</v>
      </c>
      <c r="J11" s="69"/>
      <c r="K11" s="71" t="s">
        <v>199</v>
      </c>
      <c r="L11" s="13" t="str">
        <f t="shared" si="0"/>
        <v/>
      </c>
    </row>
    <row r="12" spans="1:12" ht="45" customHeight="1">
      <c r="A12" s="37" t="s">
        <v>66</v>
      </c>
      <c r="B12" s="66" t="s">
        <v>200</v>
      </c>
      <c r="C12" s="86">
        <v>3</v>
      </c>
      <c r="D12" s="69"/>
      <c r="E12" s="70" t="s">
        <v>201</v>
      </c>
      <c r="F12" s="69"/>
      <c r="G12" s="70" t="s">
        <v>2</v>
      </c>
      <c r="H12" s="69"/>
      <c r="I12" s="70" t="s">
        <v>1</v>
      </c>
      <c r="J12" s="69"/>
      <c r="K12" s="68" t="s">
        <v>202</v>
      </c>
      <c r="L12" s="13" t="str">
        <f t="shared" si="0"/>
        <v/>
      </c>
    </row>
    <row r="13" spans="1:12" ht="60" customHeight="1">
      <c r="A13" s="37" t="s">
        <v>61</v>
      </c>
      <c r="B13" s="66" t="s">
        <v>3</v>
      </c>
      <c r="C13" s="86">
        <v>3</v>
      </c>
      <c r="D13" s="69"/>
      <c r="E13" s="70" t="s">
        <v>4</v>
      </c>
      <c r="F13" s="69"/>
      <c r="G13" s="70" t="s">
        <v>9</v>
      </c>
      <c r="H13" s="69"/>
      <c r="I13" s="68" t="s">
        <v>13</v>
      </c>
      <c r="J13" s="69"/>
      <c r="K13" s="71" t="s">
        <v>203</v>
      </c>
      <c r="L13" s="13" t="str">
        <f t="shared" si="0"/>
        <v/>
      </c>
    </row>
    <row r="14" spans="1:12" ht="45" customHeight="1">
      <c r="A14" s="37" t="s">
        <v>204</v>
      </c>
      <c r="B14" s="66" t="s">
        <v>5</v>
      </c>
      <c r="C14" s="86">
        <v>3</v>
      </c>
      <c r="D14" s="69"/>
      <c r="E14" s="70" t="s">
        <v>6</v>
      </c>
      <c r="F14" s="69"/>
      <c r="G14" s="70" t="s">
        <v>18</v>
      </c>
      <c r="H14" s="69"/>
      <c r="I14" s="70" t="s">
        <v>19</v>
      </c>
      <c r="J14" s="69"/>
      <c r="K14" s="71" t="s">
        <v>17</v>
      </c>
      <c r="L14" s="13" t="str">
        <f t="shared" si="0"/>
        <v/>
      </c>
    </row>
    <row r="15" spans="1:12" ht="45" customHeight="1">
      <c r="A15" s="37" t="s">
        <v>205</v>
      </c>
      <c r="B15" s="66" t="s">
        <v>206</v>
      </c>
      <c r="C15" s="86">
        <v>2</v>
      </c>
      <c r="D15" s="69"/>
      <c r="E15" s="68" t="s">
        <v>207</v>
      </c>
      <c r="F15" s="69"/>
      <c r="G15" s="70" t="s">
        <v>208</v>
      </c>
      <c r="H15" s="69"/>
      <c r="I15" s="70" t="s">
        <v>209</v>
      </c>
      <c r="J15" s="69"/>
      <c r="K15" s="71" t="s">
        <v>210</v>
      </c>
      <c r="L15" s="13" t="str">
        <f t="shared" si="0"/>
        <v/>
      </c>
    </row>
    <row r="16" spans="1:12" ht="60" customHeight="1">
      <c r="A16" s="37" t="s">
        <v>122</v>
      </c>
      <c r="B16" s="66" t="s">
        <v>211</v>
      </c>
      <c r="C16" s="86">
        <v>3</v>
      </c>
      <c r="D16" s="69"/>
      <c r="E16" s="70" t="s">
        <v>212</v>
      </c>
      <c r="F16" s="69"/>
      <c r="G16" s="70" t="s">
        <v>213</v>
      </c>
      <c r="H16" s="69"/>
      <c r="I16" s="70" t="s">
        <v>214</v>
      </c>
      <c r="J16" s="69"/>
      <c r="K16" s="71" t="s">
        <v>215</v>
      </c>
      <c r="L16" s="13" t="str">
        <f t="shared" si="0"/>
        <v/>
      </c>
    </row>
    <row r="17" spans="1:12" ht="60" customHeight="1">
      <c r="A17" s="37" t="s">
        <v>216</v>
      </c>
      <c r="B17" s="66" t="s">
        <v>217</v>
      </c>
      <c r="C17" s="86">
        <v>3</v>
      </c>
      <c r="D17" s="69"/>
      <c r="E17" s="68" t="s">
        <v>218</v>
      </c>
      <c r="F17" s="69"/>
      <c r="G17" s="68" t="s">
        <v>219</v>
      </c>
      <c r="H17" s="69"/>
      <c r="I17" s="70" t="s">
        <v>220</v>
      </c>
      <c r="J17" s="67"/>
      <c r="K17" s="71" t="s">
        <v>20</v>
      </c>
      <c r="L17" s="13" t="str">
        <f t="shared" si="0"/>
        <v/>
      </c>
    </row>
    <row r="18" spans="1:12" ht="45" customHeight="1">
      <c r="A18" s="37" t="s">
        <v>221</v>
      </c>
      <c r="B18" s="66" t="s">
        <v>222</v>
      </c>
      <c r="C18" s="86">
        <v>1</v>
      </c>
      <c r="D18" s="309"/>
      <c r="E18" s="310"/>
      <c r="F18" s="67"/>
      <c r="G18" s="68" t="s">
        <v>12</v>
      </c>
      <c r="H18" s="309"/>
      <c r="I18" s="310"/>
      <c r="J18" s="311"/>
      <c r="K18" s="312"/>
      <c r="L18" s="13" t="str">
        <f t="shared" si="0"/>
        <v/>
      </c>
    </row>
    <row r="19" spans="1:12" ht="45" customHeight="1">
      <c r="A19" s="37" t="s">
        <v>223</v>
      </c>
      <c r="B19" s="66" t="s">
        <v>224</v>
      </c>
      <c r="C19" s="86">
        <v>3</v>
      </c>
      <c r="D19" s="309"/>
      <c r="E19" s="310"/>
      <c r="F19" s="309"/>
      <c r="G19" s="310"/>
      <c r="H19" s="67"/>
      <c r="I19" s="68" t="s">
        <v>12</v>
      </c>
      <c r="J19" s="311"/>
      <c r="K19" s="312"/>
      <c r="L19" s="13" t="str">
        <f t="shared" si="0"/>
        <v/>
      </c>
    </row>
    <row r="20" spans="1:12" ht="22.5" customHeight="1" thickBot="1">
      <c r="A20" s="294" t="s">
        <v>21</v>
      </c>
      <c r="B20" s="295"/>
      <c r="C20" s="296" t="s">
        <v>396</v>
      </c>
      <c r="D20" s="296"/>
      <c r="E20" s="296"/>
      <c r="F20" s="296"/>
      <c r="G20" s="296"/>
      <c r="H20" s="296"/>
      <c r="I20" s="296"/>
      <c r="J20" s="296"/>
      <c r="K20" s="297"/>
      <c r="L20" s="101" t="str">
        <f>IF(OR(SUM(L9:L19)=0,SUM(L9:L19)=""),"(a)","(a)"&amp;SUM(L9:L19))</f>
        <v>(a)</v>
      </c>
    </row>
    <row r="21" spans="1:12" ht="14.4">
      <c r="A21" s="61"/>
      <c r="B21" s="61"/>
      <c r="C21" s="60"/>
      <c r="D21" s="61"/>
      <c r="E21" s="61"/>
      <c r="F21" s="61"/>
      <c r="G21" s="61"/>
      <c r="H21" s="61"/>
      <c r="I21" s="61"/>
      <c r="J21" s="61"/>
      <c r="K21" s="61"/>
      <c r="L21" s="61"/>
    </row>
    <row r="22" spans="1:12">
      <c r="A22" s="72"/>
      <c r="B22" s="298" t="s">
        <v>119</v>
      </c>
      <c r="C22" s="299"/>
      <c r="D22" s="299"/>
      <c r="E22" s="299"/>
      <c r="F22" s="299"/>
      <c r="G22" s="299"/>
      <c r="H22" s="299"/>
      <c r="I22" s="299"/>
      <c r="J22" s="299"/>
      <c r="K22" s="299"/>
      <c r="L22" s="73"/>
    </row>
    <row r="23" spans="1:12">
      <c r="A23" s="299" t="s">
        <v>225</v>
      </c>
      <c r="B23" s="299"/>
      <c r="C23" s="299"/>
      <c r="D23" s="299"/>
      <c r="E23" s="299"/>
      <c r="F23" s="299"/>
      <c r="G23" s="299"/>
      <c r="H23" s="299"/>
      <c r="I23" s="299"/>
      <c r="J23" s="299"/>
    </row>
    <row r="24" spans="1:12" ht="13.8" thickBot="1">
      <c r="A24" s="79"/>
      <c r="B24" s="300" t="s">
        <v>233</v>
      </c>
      <c r="C24" s="303" t="s">
        <v>345</v>
      </c>
      <c r="D24" s="304"/>
      <c r="E24" s="305"/>
      <c r="F24" s="303" t="s">
        <v>346</v>
      </c>
      <c r="G24" s="305"/>
      <c r="H24" s="303" t="s">
        <v>347</v>
      </c>
      <c r="I24" s="305"/>
      <c r="J24" s="303" t="s">
        <v>348</v>
      </c>
      <c r="K24" s="305"/>
    </row>
    <row r="25" spans="1:12" ht="13.8" thickTop="1">
      <c r="A25" s="79"/>
      <c r="B25" s="301"/>
      <c r="C25" s="306">
        <v>10</v>
      </c>
      <c r="D25" s="307"/>
      <c r="E25" s="308"/>
      <c r="F25" s="306">
        <v>14</v>
      </c>
      <c r="G25" s="308"/>
      <c r="H25" s="306">
        <v>18</v>
      </c>
      <c r="I25" s="308"/>
      <c r="J25" s="306">
        <v>22</v>
      </c>
      <c r="K25" s="308"/>
    </row>
    <row r="26" spans="1:12" ht="13.8" thickBot="1">
      <c r="A26" s="79"/>
      <c r="B26" s="301"/>
      <c r="C26" s="303" t="s">
        <v>349</v>
      </c>
      <c r="D26" s="304"/>
      <c r="E26" s="305"/>
      <c r="F26" s="303" t="s">
        <v>350</v>
      </c>
      <c r="G26" s="305"/>
      <c r="H26" s="303" t="s">
        <v>351</v>
      </c>
      <c r="I26" s="305"/>
      <c r="J26" s="326" t="s">
        <v>352</v>
      </c>
      <c r="K26" s="326"/>
    </row>
    <row r="27" spans="1:12" ht="13.8" thickTop="1">
      <c r="A27" s="79"/>
      <c r="B27" s="302"/>
      <c r="C27" s="306">
        <v>26</v>
      </c>
      <c r="D27" s="307"/>
      <c r="E27" s="308"/>
      <c r="F27" s="306">
        <v>30</v>
      </c>
      <c r="G27" s="308"/>
      <c r="H27" s="306">
        <v>34</v>
      </c>
      <c r="I27" s="308"/>
      <c r="J27" s="327">
        <v>38</v>
      </c>
      <c r="K27" s="327"/>
    </row>
    <row r="28" spans="1:12">
      <c r="A28" s="299" t="s">
        <v>226</v>
      </c>
      <c r="B28" s="299"/>
      <c r="C28" s="299"/>
      <c r="D28" s="299"/>
      <c r="E28" s="299"/>
      <c r="F28" s="299"/>
      <c r="G28" s="299"/>
      <c r="H28" s="299"/>
      <c r="I28" s="299"/>
      <c r="J28" s="299"/>
    </row>
    <row r="29" spans="1:12" ht="13.8" thickBot="1">
      <c r="A29" s="85"/>
      <c r="B29" s="300" t="s">
        <v>353</v>
      </c>
      <c r="C29" s="303" t="s">
        <v>354</v>
      </c>
      <c r="D29" s="304"/>
      <c r="E29" s="305"/>
      <c r="F29" s="303" t="s">
        <v>355</v>
      </c>
      <c r="G29" s="305"/>
      <c r="H29" s="303" t="s">
        <v>356</v>
      </c>
      <c r="I29" s="305"/>
      <c r="J29" s="303" t="s">
        <v>357</v>
      </c>
      <c r="K29" s="305"/>
    </row>
    <row r="30" spans="1:12" ht="13.8" thickTop="1">
      <c r="A30" s="85"/>
      <c r="B30" s="301"/>
      <c r="C30" s="306">
        <v>15</v>
      </c>
      <c r="D30" s="307"/>
      <c r="E30" s="308"/>
      <c r="F30" s="306">
        <v>21</v>
      </c>
      <c r="G30" s="308"/>
      <c r="H30" s="306">
        <v>27</v>
      </c>
      <c r="I30" s="308"/>
      <c r="J30" s="306">
        <v>33</v>
      </c>
      <c r="K30" s="308"/>
    </row>
    <row r="31" spans="1:12" ht="13.8" thickBot="1">
      <c r="A31" s="85"/>
      <c r="B31" s="301"/>
      <c r="C31" s="303" t="s">
        <v>358</v>
      </c>
      <c r="D31" s="304"/>
      <c r="E31" s="305"/>
      <c r="F31" s="303" t="s">
        <v>359</v>
      </c>
      <c r="G31" s="305"/>
      <c r="H31" s="303" t="s">
        <v>360</v>
      </c>
      <c r="I31" s="305"/>
      <c r="J31" s="326" t="s">
        <v>361</v>
      </c>
      <c r="K31" s="326"/>
    </row>
    <row r="32" spans="1:12" ht="13.8" thickTop="1">
      <c r="A32" s="85"/>
      <c r="B32" s="302"/>
      <c r="C32" s="306">
        <v>39</v>
      </c>
      <c r="D32" s="307"/>
      <c r="E32" s="308"/>
      <c r="F32" s="306">
        <v>45</v>
      </c>
      <c r="G32" s="308"/>
      <c r="H32" s="306">
        <v>51</v>
      </c>
      <c r="I32" s="308"/>
      <c r="J32" s="327">
        <v>57</v>
      </c>
      <c r="K32" s="327"/>
    </row>
    <row r="33" spans="1:11">
      <c r="A33" s="299" t="s">
        <v>227</v>
      </c>
      <c r="B33" s="299"/>
      <c r="C33" s="299"/>
      <c r="D33" s="299"/>
      <c r="E33" s="299"/>
      <c r="F33" s="299"/>
      <c r="G33" s="299"/>
      <c r="H33" s="299"/>
      <c r="I33" s="299"/>
      <c r="J33" s="299"/>
    </row>
    <row r="34" spans="1:11" ht="13.8" thickBot="1">
      <c r="A34" s="85"/>
      <c r="B34" s="300" t="s">
        <v>362</v>
      </c>
      <c r="C34" s="303" t="s">
        <v>363</v>
      </c>
      <c r="D34" s="304"/>
      <c r="E34" s="305"/>
      <c r="F34" s="303" t="s">
        <v>364</v>
      </c>
      <c r="G34" s="305"/>
      <c r="H34" s="303" t="s">
        <v>365</v>
      </c>
      <c r="I34" s="305"/>
      <c r="J34" s="303" t="s">
        <v>366</v>
      </c>
      <c r="K34" s="305"/>
    </row>
    <row r="35" spans="1:11" ht="13.8" thickTop="1">
      <c r="A35" s="85"/>
      <c r="B35" s="301"/>
      <c r="C35" s="306">
        <v>15</v>
      </c>
      <c r="D35" s="307"/>
      <c r="E35" s="308"/>
      <c r="F35" s="306">
        <v>21</v>
      </c>
      <c r="G35" s="308"/>
      <c r="H35" s="306">
        <v>27</v>
      </c>
      <c r="I35" s="308"/>
      <c r="J35" s="306">
        <v>33</v>
      </c>
      <c r="K35" s="308"/>
    </row>
    <row r="36" spans="1:11" ht="13.8" thickBot="1">
      <c r="A36" s="85"/>
      <c r="B36" s="301"/>
      <c r="C36" s="303" t="s">
        <v>367</v>
      </c>
      <c r="D36" s="304"/>
      <c r="E36" s="305"/>
      <c r="F36" s="303" t="s">
        <v>368</v>
      </c>
      <c r="G36" s="305"/>
      <c r="H36" s="303" t="s">
        <v>369</v>
      </c>
      <c r="I36" s="305"/>
      <c r="J36" s="326" t="s">
        <v>370</v>
      </c>
      <c r="K36" s="326"/>
    </row>
    <row r="37" spans="1:11" ht="13.8" thickTop="1">
      <c r="A37" s="74"/>
      <c r="B37" s="302"/>
      <c r="C37" s="306">
        <v>39</v>
      </c>
      <c r="D37" s="307"/>
      <c r="E37" s="308"/>
      <c r="F37" s="306">
        <v>45</v>
      </c>
      <c r="G37" s="308"/>
      <c r="H37" s="306">
        <v>51</v>
      </c>
      <c r="I37" s="308"/>
      <c r="J37" s="327">
        <v>57</v>
      </c>
      <c r="K37" s="327"/>
    </row>
    <row r="38" spans="1:11" s="75" customFormat="1" ht="13.5" customHeight="1">
      <c r="A38" s="85" t="s">
        <v>228</v>
      </c>
      <c r="B38" s="85"/>
      <c r="C38" s="85"/>
      <c r="D38" s="85"/>
      <c r="E38" s="85"/>
      <c r="F38" s="85"/>
      <c r="G38" s="85"/>
      <c r="H38" s="85"/>
      <c r="I38" s="85"/>
      <c r="J38" s="85"/>
    </row>
    <row r="39" spans="1:11" s="75" customFormat="1" ht="13.5" customHeight="1">
      <c r="A39" s="85" t="s">
        <v>229</v>
      </c>
      <c r="C39" s="85"/>
      <c r="D39" s="85"/>
      <c r="E39" s="85"/>
      <c r="F39" s="85"/>
      <c r="G39" s="85"/>
      <c r="H39" s="85"/>
      <c r="I39" s="85"/>
      <c r="J39" s="85"/>
    </row>
    <row r="40" spans="1:11" s="75" customFormat="1" ht="13.5" customHeight="1">
      <c r="A40" s="74" t="s">
        <v>230</v>
      </c>
      <c r="B40" s="74"/>
      <c r="C40" s="74"/>
      <c r="D40" s="74"/>
      <c r="E40" s="74"/>
      <c r="F40" s="74"/>
      <c r="G40" s="85"/>
      <c r="H40" s="85"/>
      <c r="I40" s="85"/>
      <c r="J40" s="85"/>
    </row>
    <row r="41" spans="1:11" s="75" customFormat="1" ht="13.5" customHeight="1">
      <c r="A41" s="74" t="s">
        <v>231</v>
      </c>
      <c r="B41" s="74"/>
      <c r="C41" s="74"/>
      <c r="D41" s="74"/>
      <c r="E41" s="74"/>
      <c r="F41" s="74"/>
      <c r="G41" s="85"/>
      <c r="H41" s="85"/>
      <c r="I41" s="85"/>
      <c r="J41" s="85"/>
    </row>
    <row r="42" spans="1:11" s="75" customFormat="1" ht="13.5" customHeight="1">
      <c r="A42" s="74" t="s">
        <v>232</v>
      </c>
      <c r="B42" s="74"/>
      <c r="C42" s="74"/>
      <c r="D42" s="74"/>
      <c r="E42" s="74"/>
      <c r="F42" s="74"/>
      <c r="G42" s="74"/>
      <c r="H42" s="74"/>
      <c r="I42" s="74"/>
    </row>
  </sheetData>
  <mergeCells count="74">
    <mergeCell ref="C37:E37"/>
    <mergeCell ref="F37:G37"/>
    <mergeCell ref="H37:I37"/>
    <mergeCell ref="J37:K37"/>
    <mergeCell ref="H32:I32"/>
    <mergeCell ref="J32:K32"/>
    <mergeCell ref="A33:J33"/>
    <mergeCell ref="B34:B37"/>
    <mergeCell ref="C34:E34"/>
    <mergeCell ref="F34:G34"/>
    <mergeCell ref="H34:I34"/>
    <mergeCell ref="J34:K34"/>
    <mergeCell ref="C35:E35"/>
    <mergeCell ref="F35:G35"/>
    <mergeCell ref="H35:I35"/>
    <mergeCell ref="J35:K35"/>
    <mergeCell ref="C36:E36"/>
    <mergeCell ref="F36:G36"/>
    <mergeCell ref="H36:I36"/>
    <mergeCell ref="J36:K36"/>
    <mergeCell ref="A28:J28"/>
    <mergeCell ref="B29:B32"/>
    <mergeCell ref="C29:E29"/>
    <mergeCell ref="F29:G29"/>
    <mergeCell ref="H29:I29"/>
    <mergeCell ref="J29:K29"/>
    <mergeCell ref="C30:E30"/>
    <mergeCell ref="F30:G30"/>
    <mergeCell ref="H30:I30"/>
    <mergeCell ref="J30:K30"/>
    <mergeCell ref="C31:E31"/>
    <mergeCell ref="F31:G31"/>
    <mergeCell ref="H31:I31"/>
    <mergeCell ref="J31:K31"/>
    <mergeCell ref="C32:E32"/>
    <mergeCell ref="F32:G32"/>
    <mergeCell ref="C26:E26"/>
    <mergeCell ref="F26:G26"/>
    <mergeCell ref="H26:I26"/>
    <mergeCell ref="J26:K26"/>
    <mergeCell ref="C27:E27"/>
    <mergeCell ref="F27:G27"/>
    <mergeCell ref="H27:I27"/>
    <mergeCell ref="J27:K27"/>
    <mergeCell ref="J2:L2"/>
    <mergeCell ref="J3:L3"/>
    <mergeCell ref="A4:K4"/>
    <mergeCell ref="A6:B8"/>
    <mergeCell ref="C6:C8"/>
    <mergeCell ref="D6:E8"/>
    <mergeCell ref="F6:G8"/>
    <mergeCell ref="H6:I8"/>
    <mergeCell ref="J6:K8"/>
    <mergeCell ref="L6:L8"/>
    <mergeCell ref="D9:E9"/>
    <mergeCell ref="D18:E18"/>
    <mergeCell ref="H18:I18"/>
    <mergeCell ref="J18:K18"/>
    <mergeCell ref="D19:E19"/>
    <mergeCell ref="F19:G19"/>
    <mergeCell ref="J19:K19"/>
    <mergeCell ref="A20:B20"/>
    <mergeCell ref="C20:K20"/>
    <mergeCell ref="B22:K22"/>
    <mergeCell ref="A23:J23"/>
    <mergeCell ref="B24:B27"/>
    <mergeCell ref="C24:E24"/>
    <mergeCell ref="F24:G24"/>
    <mergeCell ref="H24:I24"/>
    <mergeCell ref="J24:K24"/>
    <mergeCell ref="C25:E25"/>
    <mergeCell ref="F25:G25"/>
    <mergeCell ref="H25:I25"/>
    <mergeCell ref="J25:K25"/>
  </mergeCells>
  <phoneticPr fontId="3"/>
  <pageMargins left="0.70866141732283472" right="0.70866141732283472" top="0.74803149606299213" bottom="0.74803149606299213" header="0.31496062992125984" footer="0.31496062992125984"/>
  <pageSetup paperSize="9" scale="78" orientation="portrait" r:id="rId1"/>
  <drawing r:id="rId2"/>
  <legacyDrawing r:id="rId3"/>
  <oleObjects>
    <mc:AlternateContent xmlns:mc="http://schemas.openxmlformats.org/markup-compatibility/2006">
      <mc:Choice Requires="x14">
        <oleObject progId="Word.Document.8" shapeId="14338" r:id="rId4">
          <objectPr defaultSize="0" autoPict="0" r:id="rId5">
            <anchor moveWithCells="1">
              <from>
                <xdr:col>1</xdr:col>
                <xdr:colOff>190500</xdr:colOff>
                <xdr:row>0</xdr:row>
                <xdr:rowOff>0</xdr:rowOff>
              </from>
              <to>
                <xdr:col>11</xdr:col>
                <xdr:colOff>403860</xdr:colOff>
                <xdr:row>3</xdr:row>
                <xdr:rowOff>335280</xdr:rowOff>
              </to>
            </anchor>
          </objectPr>
        </oleObject>
      </mc:Choice>
      <mc:Fallback>
        <oleObject progId="Word.Document.8" shapeId="1433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H37"/>
  <sheetViews>
    <sheetView zoomScaleNormal="100" workbookViewId="0">
      <selection activeCell="B37" sqref="B37:C37"/>
    </sheetView>
  </sheetViews>
  <sheetFormatPr defaultColWidth="9" defaultRowHeight="13.2"/>
  <cols>
    <col min="1" max="1" width="1.69921875" style="57" customWidth="1"/>
    <col min="2" max="2" width="19.59765625" style="57" customWidth="1"/>
    <col min="3" max="7" width="9" style="57"/>
    <col min="8" max="8" width="48.796875" style="57" customWidth="1"/>
    <col min="9" max="16384" width="9" style="57"/>
  </cols>
  <sheetData>
    <row r="1" spans="2:8">
      <c r="B1" s="57" t="s">
        <v>379</v>
      </c>
    </row>
    <row r="2" spans="2:8" ht="42" customHeight="1">
      <c r="B2" s="329" t="s">
        <v>234</v>
      </c>
      <c r="C2" s="329"/>
      <c r="D2" s="329"/>
      <c r="E2" s="329"/>
      <c r="F2" s="329"/>
      <c r="G2" s="329"/>
      <c r="H2" s="329"/>
    </row>
    <row r="4" spans="2:8" ht="16.5" customHeight="1">
      <c r="B4" s="328" t="s">
        <v>235</v>
      </c>
      <c r="C4" s="328"/>
      <c r="D4" s="328"/>
      <c r="E4" s="328"/>
      <c r="F4" s="328"/>
      <c r="G4" s="328"/>
      <c r="H4" s="328"/>
    </row>
    <row r="5" spans="2:8" ht="16.5" customHeight="1">
      <c r="B5" s="328" t="s">
        <v>236</v>
      </c>
      <c r="C5" s="328"/>
      <c r="D5" s="328"/>
      <c r="E5" s="328"/>
      <c r="F5" s="328"/>
      <c r="G5" s="328"/>
      <c r="H5" s="328"/>
    </row>
    <row r="6" spans="2:8" ht="16.5" customHeight="1">
      <c r="B6" s="328" t="s">
        <v>237</v>
      </c>
      <c r="C6" s="328"/>
      <c r="D6" s="328"/>
      <c r="E6" s="328"/>
      <c r="F6" s="328"/>
      <c r="G6" s="328"/>
      <c r="H6" s="328"/>
    </row>
    <row r="7" spans="2:8" ht="16.5" customHeight="1">
      <c r="B7" s="328" t="s">
        <v>238</v>
      </c>
      <c r="C7" s="328"/>
      <c r="D7" s="328"/>
      <c r="E7" s="328"/>
      <c r="F7" s="328"/>
      <c r="G7" s="328"/>
      <c r="H7" s="328"/>
    </row>
    <row r="8" spans="2:8" ht="16.5" customHeight="1">
      <c r="B8" s="328" t="s">
        <v>239</v>
      </c>
      <c r="C8" s="328"/>
      <c r="D8" s="328"/>
      <c r="E8" s="328"/>
      <c r="F8" s="328"/>
      <c r="G8" s="328"/>
      <c r="H8" s="328"/>
    </row>
    <row r="9" spans="2:8" ht="16.5" customHeight="1">
      <c r="B9" s="328" t="s">
        <v>240</v>
      </c>
      <c r="C9" s="328"/>
      <c r="D9" s="328"/>
      <c r="E9" s="328"/>
      <c r="F9" s="328"/>
      <c r="G9" s="328"/>
      <c r="H9" s="328"/>
    </row>
    <row r="10" spans="2:8" ht="16.5" customHeight="1">
      <c r="B10" s="96"/>
      <c r="C10" s="96"/>
      <c r="D10" s="96"/>
      <c r="E10" s="96"/>
      <c r="F10" s="96"/>
      <c r="G10" s="96"/>
      <c r="H10" s="96"/>
    </row>
    <row r="11" spans="2:8" ht="16.5" customHeight="1">
      <c r="B11" s="96"/>
      <c r="C11" s="96"/>
      <c r="D11" s="96"/>
      <c r="E11" s="96"/>
      <c r="F11" s="96"/>
      <c r="G11" s="96"/>
      <c r="H11" s="96"/>
    </row>
    <row r="12" spans="2:8" ht="16.5" customHeight="1">
      <c r="B12" s="57" t="s">
        <v>241</v>
      </c>
      <c r="H12" s="96"/>
    </row>
    <row r="13" spans="2:8" ht="16.5" customHeight="1"/>
    <row r="14" spans="2:8" ht="16.5" customHeight="1">
      <c r="B14" s="97" t="s">
        <v>242</v>
      </c>
      <c r="C14" s="97"/>
      <c r="D14" s="97"/>
      <c r="E14" s="97"/>
      <c r="F14" s="97"/>
      <c r="G14" s="97"/>
    </row>
    <row r="15" spans="2:8" ht="16.5" customHeight="1">
      <c r="B15" s="97"/>
      <c r="C15" s="97" t="s">
        <v>243</v>
      </c>
      <c r="D15" s="97"/>
      <c r="E15" s="97"/>
      <c r="F15" s="97"/>
      <c r="G15" s="97"/>
    </row>
    <row r="16" spans="2:8" ht="16.5" customHeight="1">
      <c r="B16" s="97"/>
      <c r="C16" s="98" t="s">
        <v>244</v>
      </c>
      <c r="D16" s="98" t="s">
        <v>245</v>
      </c>
      <c r="E16" s="98" t="s">
        <v>246</v>
      </c>
      <c r="F16" s="98" t="s">
        <v>247</v>
      </c>
      <c r="G16" s="98"/>
    </row>
    <row r="17" spans="2:8" ht="16.5" customHeight="1">
      <c r="B17" s="97" t="s">
        <v>248</v>
      </c>
      <c r="C17" s="97">
        <v>1</v>
      </c>
      <c r="D17" s="97">
        <v>1</v>
      </c>
      <c r="E17" s="97">
        <v>1</v>
      </c>
      <c r="F17" s="97">
        <v>1</v>
      </c>
      <c r="G17" s="97"/>
    </row>
    <row r="18" spans="2:8" ht="16.5" customHeight="1">
      <c r="B18" s="97" t="s">
        <v>249</v>
      </c>
      <c r="C18" s="97">
        <v>1</v>
      </c>
      <c r="D18" s="97"/>
      <c r="E18" s="97">
        <v>1</v>
      </c>
      <c r="F18" s="97"/>
      <c r="G18" s="97"/>
    </row>
    <row r="19" spans="2:8" ht="16.5" customHeight="1">
      <c r="B19" s="76" t="s">
        <v>250</v>
      </c>
      <c r="C19" s="76">
        <v>6</v>
      </c>
      <c r="D19" s="97"/>
      <c r="E19" s="97"/>
      <c r="F19" s="97"/>
      <c r="G19" s="97"/>
    </row>
    <row r="20" spans="2:8" ht="16.5" customHeight="1"/>
    <row r="21" spans="2:8" ht="16.5" customHeight="1">
      <c r="B21" s="97" t="s">
        <v>251</v>
      </c>
      <c r="C21" s="97"/>
      <c r="D21" s="97"/>
      <c r="E21" s="97"/>
      <c r="F21" s="97"/>
      <c r="G21" s="97"/>
    </row>
    <row r="22" spans="2:8" ht="16.5" customHeight="1">
      <c r="B22" s="97"/>
      <c r="C22" s="97" t="s">
        <v>252</v>
      </c>
      <c r="D22" s="97"/>
      <c r="E22" s="97"/>
      <c r="F22" s="97"/>
      <c r="G22" s="97"/>
    </row>
    <row r="23" spans="2:8" ht="16.5" customHeight="1">
      <c r="B23" s="97"/>
      <c r="C23" s="98" t="s">
        <v>253</v>
      </c>
      <c r="D23" s="97"/>
      <c r="E23" s="97"/>
      <c r="F23" s="97"/>
      <c r="G23" s="97"/>
    </row>
    <row r="24" spans="2:8" ht="16.5" customHeight="1">
      <c r="B24" s="97" t="s">
        <v>254</v>
      </c>
      <c r="C24" s="97">
        <v>1</v>
      </c>
      <c r="D24" s="97"/>
      <c r="E24" s="97"/>
      <c r="F24" s="97"/>
      <c r="G24" s="97"/>
    </row>
    <row r="25" spans="2:8" ht="16.5" customHeight="1">
      <c r="B25" s="97" t="s">
        <v>255</v>
      </c>
      <c r="C25" s="97">
        <v>1</v>
      </c>
      <c r="D25" s="97"/>
      <c r="E25" s="97"/>
      <c r="F25" s="97"/>
      <c r="G25" s="97"/>
    </row>
    <row r="26" spans="2:8" ht="16.5" customHeight="1">
      <c r="B26" s="97" t="s">
        <v>256</v>
      </c>
      <c r="C26" s="97">
        <v>1</v>
      </c>
      <c r="D26" s="97"/>
      <c r="E26" s="97"/>
      <c r="F26" s="97"/>
      <c r="G26" s="97"/>
    </row>
    <row r="27" spans="2:8" ht="16.5" customHeight="1">
      <c r="B27" s="97" t="s">
        <v>257</v>
      </c>
      <c r="C27" s="97">
        <v>1</v>
      </c>
      <c r="D27" s="97"/>
      <c r="E27" s="97"/>
      <c r="F27" s="97"/>
      <c r="G27" s="97"/>
      <c r="H27" s="57" t="s">
        <v>258</v>
      </c>
    </row>
    <row r="28" spans="2:8" ht="16.5" customHeight="1">
      <c r="B28" s="97" t="s">
        <v>259</v>
      </c>
      <c r="C28" s="97">
        <v>1</v>
      </c>
      <c r="D28" s="97"/>
      <c r="E28" s="97"/>
      <c r="F28" s="97"/>
      <c r="G28" s="97"/>
    </row>
    <row r="29" spans="2:8" ht="16.5" customHeight="1">
      <c r="B29" s="76" t="s">
        <v>250</v>
      </c>
      <c r="C29" s="76">
        <v>5</v>
      </c>
      <c r="D29" s="97"/>
      <c r="E29" s="97"/>
      <c r="F29" s="97"/>
      <c r="G29" s="97"/>
    </row>
    <row r="30" spans="2:8" ht="16.5" customHeight="1"/>
    <row r="31" spans="2:8" ht="16.5" customHeight="1">
      <c r="B31" s="99" t="s">
        <v>260</v>
      </c>
      <c r="C31" s="99"/>
      <c r="D31" s="99"/>
      <c r="E31" s="99"/>
      <c r="F31" s="99"/>
      <c r="G31" s="99"/>
    </row>
    <row r="32" spans="2:8" ht="16.5" customHeight="1">
      <c r="B32" s="99"/>
      <c r="C32" s="99" t="s">
        <v>243</v>
      </c>
      <c r="D32" s="99"/>
      <c r="E32" s="99"/>
      <c r="F32" s="99"/>
      <c r="G32" s="99"/>
    </row>
    <row r="33" spans="2:7" ht="16.5" customHeight="1">
      <c r="B33" s="99"/>
      <c r="C33" s="100" t="s">
        <v>261</v>
      </c>
      <c r="D33" s="100" t="s">
        <v>245</v>
      </c>
      <c r="E33" s="100" t="s">
        <v>262</v>
      </c>
      <c r="F33" s="100" t="s">
        <v>263</v>
      </c>
      <c r="G33" s="100" t="s">
        <v>264</v>
      </c>
    </row>
    <row r="34" spans="2:7" ht="16.5" customHeight="1">
      <c r="B34" s="97" t="s">
        <v>265</v>
      </c>
      <c r="C34" s="97">
        <v>1</v>
      </c>
      <c r="D34" s="97"/>
      <c r="E34" s="97"/>
      <c r="F34" s="97"/>
      <c r="G34" s="97"/>
    </row>
    <row r="35" spans="2:7" ht="16.5" customHeight="1">
      <c r="B35" s="97" t="s">
        <v>266</v>
      </c>
      <c r="C35" s="97">
        <v>1</v>
      </c>
      <c r="D35" s="97"/>
      <c r="E35" s="97"/>
      <c r="F35" s="97"/>
      <c r="G35" s="97"/>
    </row>
    <row r="36" spans="2:7" ht="16.5" customHeight="1">
      <c r="B36" s="97" t="s">
        <v>267</v>
      </c>
      <c r="C36" s="97">
        <v>1</v>
      </c>
      <c r="D36" s="97">
        <v>1</v>
      </c>
      <c r="E36" s="97">
        <v>1</v>
      </c>
      <c r="F36" s="97">
        <v>1</v>
      </c>
      <c r="G36" s="97">
        <v>1</v>
      </c>
    </row>
    <row r="37" spans="2:7" ht="16.5" customHeight="1">
      <c r="B37" s="76" t="s">
        <v>250</v>
      </c>
      <c r="C37" s="76">
        <v>7</v>
      </c>
      <c r="D37" s="97"/>
      <c r="E37" s="97"/>
      <c r="F37" s="97"/>
      <c r="G37" s="97"/>
    </row>
  </sheetData>
  <mergeCells count="7">
    <mergeCell ref="B9:H9"/>
    <mergeCell ref="B2:H2"/>
    <mergeCell ref="B4:H4"/>
    <mergeCell ref="B5:H5"/>
    <mergeCell ref="B6:H6"/>
    <mergeCell ref="B7:H7"/>
    <mergeCell ref="B8:H8"/>
  </mergeCells>
  <phoneticPr fontId="3"/>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2"/>
  <sheetViews>
    <sheetView view="pageBreakPreview" zoomScaleNormal="100" zoomScaleSheetLayoutView="100" workbookViewId="0">
      <selection activeCell="B26" sqref="B26:G26"/>
    </sheetView>
  </sheetViews>
  <sheetFormatPr defaultColWidth="9" defaultRowHeight="13.2"/>
  <cols>
    <col min="1" max="1" width="2.5" style="9" customWidth="1"/>
    <col min="2" max="2" width="10.296875" style="9" customWidth="1"/>
    <col min="3" max="3" width="5.5" style="9" customWidth="1"/>
    <col min="4" max="4" width="3.59765625" style="9" customWidth="1"/>
    <col min="5" max="5" width="3.19921875" style="9" customWidth="1"/>
    <col min="6" max="6" width="13.5" style="9" customWidth="1"/>
    <col min="7" max="7" width="3.19921875" style="9" customWidth="1"/>
    <col min="8" max="8" width="13.59765625" style="9" customWidth="1"/>
    <col min="9" max="9" width="3.19921875" style="9" customWidth="1"/>
    <col min="10" max="10" width="13.5" style="9" customWidth="1"/>
    <col min="11" max="11" width="3.19921875" style="9" customWidth="1"/>
    <col min="12" max="12" width="13.59765625" style="9" customWidth="1"/>
    <col min="13" max="13" width="5.09765625" style="9" customWidth="1"/>
    <col min="14" max="14" width="9.765625E-2" style="9" customWidth="1"/>
    <col min="15" max="16384" width="9" style="9"/>
  </cols>
  <sheetData>
    <row r="1" spans="1:13" s="10" customFormat="1" ht="15" customHeight="1"/>
    <row r="2" spans="1:13" s="10" customFormat="1" ht="15" customHeight="1">
      <c r="A2" s="30"/>
      <c r="B2" s="30"/>
      <c r="D2" s="29"/>
    </row>
    <row r="3" spans="1:13" s="10" customFormat="1" ht="15" customHeight="1">
      <c r="A3" s="28"/>
      <c r="B3" s="28"/>
      <c r="C3" s="28"/>
      <c r="D3" s="25"/>
      <c r="E3" s="25"/>
    </row>
    <row r="4" spans="1:13" s="10" customFormat="1" ht="15" customHeight="1">
      <c r="A4" s="27"/>
      <c r="B4" s="27"/>
      <c r="C4" s="27"/>
      <c r="D4" s="27"/>
      <c r="E4" s="27"/>
    </row>
    <row r="5" spans="1:13" s="10" customFormat="1" ht="15" customHeight="1">
      <c r="B5" s="26"/>
      <c r="C5" s="26"/>
      <c r="D5" s="26"/>
      <c r="E5" s="26"/>
      <c r="F5" s="26"/>
      <c r="G5" s="26"/>
      <c r="H5" s="26"/>
    </row>
    <row r="6" spans="1:13" s="10" customFormat="1" ht="15" customHeight="1">
      <c r="H6" s="25"/>
    </row>
    <row r="7" spans="1:13" ht="10.5" customHeight="1">
      <c r="A7" s="335"/>
      <c r="B7" s="335"/>
      <c r="C7" s="335"/>
      <c r="D7" s="335"/>
      <c r="E7" s="335"/>
      <c r="F7" s="335"/>
      <c r="G7" s="335"/>
      <c r="H7" s="335"/>
      <c r="I7" s="335"/>
      <c r="J7" s="335"/>
      <c r="K7" s="335"/>
      <c r="L7" s="335"/>
      <c r="M7" s="335"/>
    </row>
    <row r="8" spans="1:13" ht="16.2">
      <c r="A8" s="336" t="s">
        <v>372</v>
      </c>
      <c r="B8" s="336"/>
      <c r="C8" s="336"/>
      <c r="D8" s="336"/>
      <c r="E8" s="336"/>
      <c r="F8" s="336"/>
      <c r="G8" s="336"/>
      <c r="H8" s="336"/>
      <c r="I8" s="336"/>
      <c r="J8" s="336"/>
      <c r="K8" s="336"/>
      <c r="L8" s="336"/>
      <c r="M8" s="336"/>
    </row>
    <row r="9" spans="1:13" ht="13.8" thickBot="1">
      <c r="A9" s="337" t="s">
        <v>88</v>
      </c>
      <c r="B9" s="337"/>
      <c r="C9" s="337"/>
      <c r="D9" s="337"/>
      <c r="E9" s="337"/>
      <c r="F9" s="337"/>
      <c r="G9" s="337"/>
      <c r="H9" s="337"/>
      <c r="I9" s="337"/>
      <c r="J9" s="337"/>
      <c r="K9" s="337"/>
      <c r="L9" s="337"/>
      <c r="M9" s="337"/>
    </row>
    <row r="10" spans="1:13" ht="14.25" customHeight="1">
      <c r="A10" s="338" t="s">
        <v>87</v>
      </c>
      <c r="B10" s="339"/>
      <c r="C10" s="340"/>
      <c r="D10" s="347" t="s">
        <v>86</v>
      </c>
      <c r="E10" s="350" t="s">
        <v>85</v>
      </c>
      <c r="F10" s="340"/>
      <c r="G10" s="350" t="s">
        <v>84</v>
      </c>
      <c r="H10" s="340"/>
      <c r="I10" s="350" t="s">
        <v>83</v>
      </c>
      <c r="J10" s="340"/>
      <c r="K10" s="350" t="s">
        <v>82</v>
      </c>
      <c r="L10" s="353"/>
      <c r="M10" s="330" t="s">
        <v>81</v>
      </c>
    </row>
    <row r="11" spans="1:13" ht="14.25" customHeight="1">
      <c r="A11" s="341"/>
      <c r="B11" s="342"/>
      <c r="C11" s="343"/>
      <c r="D11" s="348"/>
      <c r="E11" s="351"/>
      <c r="F11" s="343"/>
      <c r="G11" s="351"/>
      <c r="H11" s="343"/>
      <c r="I11" s="351"/>
      <c r="J11" s="343"/>
      <c r="K11" s="351"/>
      <c r="L11" s="354"/>
      <c r="M11" s="331"/>
    </row>
    <row r="12" spans="1:13" ht="14.25" customHeight="1">
      <c r="A12" s="341"/>
      <c r="B12" s="342"/>
      <c r="C12" s="343"/>
      <c r="D12" s="348"/>
      <c r="E12" s="351"/>
      <c r="F12" s="343"/>
      <c r="G12" s="351"/>
      <c r="H12" s="343"/>
      <c r="I12" s="351"/>
      <c r="J12" s="343"/>
      <c r="K12" s="351"/>
      <c r="L12" s="354"/>
      <c r="M12" s="331"/>
    </row>
    <row r="13" spans="1:13" ht="14.25" customHeight="1">
      <c r="A13" s="344"/>
      <c r="B13" s="345"/>
      <c r="C13" s="346"/>
      <c r="D13" s="349"/>
      <c r="E13" s="352"/>
      <c r="F13" s="346"/>
      <c r="G13" s="352"/>
      <c r="H13" s="346"/>
      <c r="I13" s="352"/>
      <c r="J13" s="346"/>
      <c r="K13" s="352"/>
      <c r="L13" s="355"/>
      <c r="M13" s="332"/>
    </row>
    <row r="14" spans="1:13" s="10" customFormat="1" ht="20.100000000000001" customHeight="1">
      <c r="A14" s="21" t="s">
        <v>80</v>
      </c>
      <c r="B14" s="333" t="s">
        <v>79</v>
      </c>
      <c r="C14" s="334"/>
      <c r="D14" s="20">
        <v>2</v>
      </c>
      <c r="E14" s="15"/>
      <c r="F14" s="20" t="s">
        <v>78</v>
      </c>
      <c r="G14" s="15"/>
      <c r="H14" s="20" t="s">
        <v>77</v>
      </c>
      <c r="I14" s="15"/>
      <c r="J14" s="24" t="s">
        <v>76</v>
      </c>
      <c r="K14" s="309"/>
      <c r="L14" s="312"/>
      <c r="M14" s="13" t="str">
        <f t="shared" ref="M14:M28" si="0">IF(E14="○",D14*1,IF(G14="○",D14*3,IF(I14="○",D14*5,IF(K14="○",D14*8,""))))</f>
        <v/>
      </c>
    </row>
    <row r="15" spans="1:13" s="10" customFormat="1" ht="20.100000000000001" customHeight="1">
      <c r="A15" s="21" t="s">
        <v>75</v>
      </c>
      <c r="B15" s="333" t="s">
        <v>74</v>
      </c>
      <c r="C15" s="334"/>
      <c r="D15" s="20">
        <v>1</v>
      </c>
      <c r="E15" s="15"/>
      <c r="F15" s="20" t="s">
        <v>73</v>
      </c>
      <c r="G15" s="15"/>
      <c r="H15" s="20" t="s">
        <v>72</v>
      </c>
      <c r="I15" s="309"/>
      <c r="J15" s="310"/>
      <c r="K15" s="309"/>
      <c r="L15" s="312"/>
      <c r="M15" s="13" t="str">
        <f t="shared" si="0"/>
        <v/>
      </c>
    </row>
    <row r="16" spans="1:13" s="10" customFormat="1" ht="40.049999999999997" customHeight="1">
      <c r="A16" s="21" t="s">
        <v>71</v>
      </c>
      <c r="B16" s="333" t="s">
        <v>70</v>
      </c>
      <c r="C16" s="334"/>
      <c r="D16" s="20">
        <v>2</v>
      </c>
      <c r="E16" s="15"/>
      <c r="F16" s="20" t="s">
        <v>69</v>
      </c>
      <c r="G16" s="15"/>
      <c r="H16" s="20" t="s">
        <v>68</v>
      </c>
      <c r="I16" s="15"/>
      <c r="J16" s="20" t="s">
        <v>173</v>
      </c>
      <c r="K16" s="15"/>
      <c r="L16" s="14" t="s">
        <v>67</v>
      </c>
      <c r="M16" s="13" t="str">
        <f t="shared" si="0"/>
        <v/>
      </c>
    </row>
    <row r="17" spans="1:13" s="10" customFormat="1" ht="20.100000000000001" customHeight="1">
      <c r="A17" s="21" t="s">
        <v>66</v>
      </c>
      <c r="B17" s="333" t="s">
        <v>65</v>
      </c>
      <c r="C17" s="334"/>
      <c r="D17" s="20">
        <v>2</v>
      </c>
      <c r="E17" s="15"/>
      <c r="F17" s="20" t="s">
        <v>64</v>
      </c>
      <c r="G17" s="15"/>
      <c r="H17" s="20" t="s">
        <v>63</v>
      </c>
      <c r="I17" s="15"/>
      <c r="J17" s="20" t="s">
        <v>62</v>
      </c>
      <c r="K17" s="309"/>
      <c r="L17" s="312"/>
      <c r="M17" s="13" t="str">
        <f t="shared" si="0"/>
        <v/>
      </c>
    </row>
    <row r="18" spans="1:13" s="10" customFormat="1" ht="38.25" customHeight="1">
      <c r="A18" s="21" t="s">
        <v>61</v>
      </c>
      <c r="B18" s="333" t="s">
        <v>60</v>
      </c>
      <c r="C18" s="334"/>
      <c r="D18" s="20">
        <v>1</v>
      </c>
      <c r="E18" s="15"/>
      <c r="F18" s="20" t="s">
        <v>59</v>
      </c>
      <c r="G18" s="15"/>
      <c r="H18" s="52" t="s">
        <v>123</v>
      </c>
      <c r="I18" s="23"/>
      <c r="J18" s="20" t="s">
        <v>124</v>
      </c>
      <c r="K18" s="15"/>
      <c r="L18" s="53" t="s">
        <v>125</v>
      </c>
      <c r="M18" s="13" t="str">
        <f>IF(E18="○",D18*1,IF(G18="○",D18*3,IF(I18="○",D18*5,IF(K18="○",D18*8,""))))</f>
        <v/>
      </c>
    </row>
    <row r="19" spans="1:13" s="10" customFormat="1" ht="34.5" customHeight="1">
      <c r="A19" s="21" t="s">
        <v>58</v>
      </c>
      <c r="B19" s="333" t="s">
        <v>167</v>
      </c>
      <c r="C19" s="334"/>
      <c r="D19" s="20">
        <v>2</v>
      </c>
      <c r="E19" s="15"/>
      <c r="F19" s="20" t="s">
        <v>57</v>
      </c>
      <c r="G19" s="15"/>
      <c r="H19" s="20" t="s">
        <v>56</v>
      </c>
      <c r="I19" s="15"/>
      <c r="J19" s="20" t="s">
        <v>55</v>
      </c>
      <c r="K19" s="15"/>
      <c r="L19" s="22" t="s">
        <v>174</v>
      </c>
      <c r="M19" s="13" t="str">
        <f t="shared" si="0"/>
        <v/>
      </c>
    </row>
    <row r="20" spans="1:13" s="10" customFormat="1" ht="40.049999999999997" customHeight="1">
      <c r="A20" s="21" t="s">
        <v>157</v>
      </c>
      <c r="B20" s="333" t="s">
        <v>130</v>
      </c>
      <c r="C20" s="334"/>
      <c r="D20" s="20">
        <v>2</v>
      </c>
      <c r="E20" s="15"/>
      <c r="F20" s="47" t="s">
        <v>131</v>
      </c>
      <c r="G20" s="15"/>
      <c r="H20" s="47" t="s">
        <v>158</v>
      </c>
      <c r="I20" s="54"/>
      <c r="J20" s="47" t="s">
        <v>132</v>
      </c>
      <c r="K20" s="309"/>
      <c r="L20" s="312"/>
      <c r="M20" s="13" t="str">
        <f t="shared" si="0"/>
        <v/>
      </c>
    </row>
    <row r="21" spans="1:13" s="10" customFormat="1" ht="40.049999999999997" customHeight="1">
      <c r="A21" s="21" t="s">
        <v>159</v>
      </c>
      <c r="B21" s="333" t="s">
        <v>54</v>
      </c>
      <c r="C21" s="334"/>
      <c r="D21" s="20">
        <v>2</v>
      </c>
      <c r="E21" s="15"/>
      <c r="F21" s="20" t="s">
        <v>53</v>
      </c>
      <c r="G21" s="15"/>
      <c r="H21" s="20" t="s">
        <v>52</v>
      </c>
      <c r="I21" s="15"/>
      <c r="J21" s="20" t="s">
        <v>51</v>
      </c>
      <c r="K21" s="15"/>
      <c r="L21" s="14" t="s">
        <v>50</v>
      </c>
      <c r="M21" s="13" t="str">
        <f t="shared" si="0"/>
        <v/>
      </c>
    </row>
    <row r="22" spans="1:13" s="10" customFormat="1" ht="40.049999999999997" customHeight="1">
      <c r="A22" s="21" t="s">
        <v>160</v>
      </c>
      <c r="B22" s="333" t="s">
        <v>49</v>
      </c>
      <c r="C22" s="334"/>
      <c r="D22" s="20">
        <v>2</v>
      </c>
      <c r="E22" s="15"/>
      <c r="F22" s="20" t="s">
        <v>48</v>
      </c>
      <c r="G22" s="15"/>
      <c r="H22" s="20" t="s">
        <v>47</v>
      </c>
      <c r="I22" s="15"/>
      <c r="J22" s="20" t="s">
        <v>46</v>
      </c>
      <c r="K22" s="15"/>
      <c r="L22" s="14" t="s">
        <v>45</v>
      </c>
      <c r="M22" s="13" t="str">
        <f t="shared" si="0"/>
        <v/>
      </c>
    </row>
    <row r="23" spans="1:13" s="10" customFormat="1" ht="40.049999999999997" customHeight="1">
      <c r="A23" s="21" t="s">
        <v>161</v>
      </c>
      <c r="B23" s="361" t="s">
        <v>44</v>
      </c>
      <c r="C23" s="362"/>
      <c r="D23" s="20">
        <v>2</v>
      </c>
      <c r="E23" s="15"/>
      <c r="F23" s="20" t="s">
        <v>40</v>
      </c>
      <c r="G23" s="15"/>
      <c r="H23" s="20" t="s">
        <v>43</v>
      </c>
      <c r="I23" s="15"/>
      <c r="J23" s="20" t="s">
        <v>42</v>
      </c>
      <c r="K23" s="309"/>
      <c r="L23" s="312"/>
      <c r="M23" s="13" t="str">
        <f t="shared" si="0"/>
        <v/>
      </c>
    </row>
    <row r="24" spans="1:13" s="10" customFormat="1" ht="40.049999999999997" customHeight="1">
      <c r="A24" s="21" t="s">
        <v>162</v>
      </c>
      <c r="B24" s="333" t="s">
        <v>126</v>
      </c>
      <c r="C24" s="334"/>
      <c r="D24" s="20">
        <v>3</v>
      </c>
      <c r="E24" s="309"/>
      <c r="F24" s="310"/>
      <c r="G24" s="15"/>
      <c r="H24" s="20" t="s">
        <v>127</v>
      </c>
      <c r="I24" s="15"/>
      <c r="J24" s="20" t="s">
        <v>128</v>
      </c>
      <c r="K24" s="38"/>
      <c r="L24" s="55" t="s">
        <v>129</v>
      </c>
      <c r="M24" s="13" t="str">
        <f t="shared" si="0"/>
        <v/>
      </c>
    </row>
    <row r="25" spans="1:13" s="10" customFormat="1" ht="40.049999999999997" customHeight="1">
      <c r="A25" s="21" t="s">
        <v>163</v>
      </c>
      <c r="B25" s="87" t="s">
        <v>155</v>
      </c>
      <c r="C25" s="88"/>
      <c r="D25" s="20">
        <v>2</v>
      </c>
      <c r="E25" s="15"/>
      <c r="F25" s="50" t="s">
        <v>154</v>
      </c>
      <c r="G25" s="309"/>
      <c r="H25" s="311"/>
      <c r="I25" s="311"/>
      <c r="J25" s="311"/>
      <c r="K25" s="311"/>
      <c r="L25" s="312"/>
      <c r="M25" s="13" t="str">
        <f t="shared" si="0"/>
        <v/>
      </c>
    </row>
    <row r="26" spans="1:13" s="10" customFormat="1" ht="40.049999999999997" customHeight="1">
      <c r="A26" s="21" t="s">
        <v>164</v>
      </c>
      <c r="B26" s="333" t="s">
        <v>149</v>
      </c>
      <c r="C26" s="334"/>
      <c r="D26" s="20">
        <v>2</v>
      </c>
      <c r="E26" s="309"/>
      <c r="F26" s="310"/>
      <c r="G26" s="15"/>
      <c r="H26" s="20">
        <v>1</v>
      </c>
      <c r="I26" s="15"/>
      <c r="J26" s="20" t="s">
        <v>150</v>
      </c>
      <c r="K26" s="38"/>
      <c r="L26" s="53" t="s">
        <v>151</v>
      </c>
      <c r="M26" s="13" t="str">
        <f t="shared" si="0"/>
        <v/>
      </c>
    </row>
    <row r="27" spans="1:13" s="10" customFormat="1" ht="39.75" customHeight="1">
      <c r="A27" s="21" t="s">
        <v>165</v>
      </c>
      <c r="B27" s="333" t="s">
        <v>152</v>
      </c>
      <c r="C27" s="334"/>
      <c r="D27" s="20">
        <v>2</v>
      </c>
      <c r="E27" s="309"/>
      <c r="F27" s="371"/>
      <c r="G27" s="38"/>
      <c r="H27" s="50" t="s">
        <v>144</v>
      </c>
      <c r="I27" s="38"/>
      <c r="J27" s="50" t="s">
        <v>175</v>
      </c>
      <c r="K27" s="372"/>
      <c r="L27" s="373"/>
      <c r="M27" s="13" t="str">
        <f t="shared" si="0"/>
        <v/>
      </c>
    </row>
    <row r="28" spans="1:13" s="10" customFormat="1" ht="39.75" customHeight="1">
      <c r="A28" s="51" t="s">
        <v>166</v>
      </c>
      <c r="B28" s="333" t="s">
        <v>153</v>
      </c>
      <c r="C28" s="334"/>
      <c r="D28" s="20">
        <v>2</v>
      </c>
      <c r="E28" s="309"/>
      <c r="F28" s="371"/>
      <c r="G28" s="38"/>
      <c r="H28" s="50" t="s">
        <v>154</v>
      </c>
      <c r="I28" s="309"/>
      <c r="J28" s="374"/>
      <c r="K28" s="374"/>
      <c r="L28" s="375"/>
      <c r="M28" s="13" t="str">
        <f t="shared" si="0"/>
        <v/>
      </c>
    </row>
    <row r="29" spans="1:13" s="10" customFormat="1" ht="39.75" customHeight="1">
      <c r="A29" s="16" t="s">
        <v>156</v>
      </c>
      <c r="B29" s="31" t="s">
        <v>293</v>
      </c>
      <c r="C29" s="32"/>
      <c r="D29" s="90">
        <v>7</v>
      </c>
      <c r="E29" s="309"/>
      <c r="F29" s="311"/>
      <c r="G29" s="311"/>
      <c r="H29" s="310"/>
      <c r="I29" s="15"/>
      <c r="J29" s="33" t="s">
        <v>118</v>
      </c>
      <c r="K29" s="309"/>
      <c r="L29" s="312"/>
      <c r="M29" s="34" t="str">
        <f t="shared" ref="M29" si="1">IF(E29="○",D29*1,IF(G29="○",D29*3,IF(I29="○",D29*5,IF(K29="○",D29*8,""))))</f>
        <v/>
      </c>
    </row>
    <row r="30" spans="1:13" s="10" customFormat="1" ht="20.100000000000001" customHeight="1" thickBot="1">
      <c r="A30" s="356" t="s">
        <v>34</v>
      </c>
      <c r="B30" s="357"/>
      <c r="C30" s="358"/>
      <c r="D30" s="359" t="s">
        <v>394</v>
      </c>
      <c r="E30" s="357"/>
      <c r="F30" s="357"/>
      <c r="G30" s="357"/>
      <c r="H30" s="357"/>
      <c r="I30" s="357"/>
      <c r="J30" s="357"/>
      <c r="K30" s="357"/>
      <c r="L30" s="360"/>
      <c r="M30" s="95" t="str">
        <f>IF(OR(SUM(M14:M29)=0,SUM(M14:M29)=""),"(b)","(b)"&amp;SUM(M14:M29))</f>
        <v>(b)</v>
      </c>
    </row>
    <row r="31" spans="1:13" s="10" customFormat="1" ht="8.25" customHeight="1">
      <c r="A31" s="19"/>
      <c r="B31" s="19"/>
      <c r="C31" s="19"/>
      <c r="D31" s="19"/>
      <c r="E31" s="19"/>
      <c r="F31" s="19"/>
      <c r="G31" s="19"/>
      <c r="H31" s="19"/>
      <c r="I31" s="19"/>
      <c r="J31" s="19"/>
      <c r="K31" s="19"/>
      <c r="L31" s="19"/>
      <c r="M31" s="19"/>
    </row>
    <row r="32" spans="1:13" s="10" customFormat="1" ht="8.25" customHeight="1" thickBot="1">
      <c r="A32" s="370"/>
      <c r="B32" s="370"/>
      <c r="C32" s="370"/>
      <c r="D32" s="370"/>
      <c r="E32" s="370"/>
      <c r="F32" s="370"/>
      <c r="G32" s="370"/>
      <c r="H32" s="370"/>
      <c r="I32" s="370"/>
      <c r="J32" s="370"/>
      <c r="K32" s="370"/>
      <c r="L32" s="370"/>
      <c r="M32" s="370"/>
    </row>
    <row r="33" spans="1:13" s="10" customFormat="1" ht="19.5" customHeight="1">
      <c r="A33" s="16" t="s">
        <v>185</v>
      </c>
      <c r="B33" s="378" t="s">
        <v>41</v>
      </c>
      <c r="C33" s="379"/>
      <c r="D33" s="89">
        <v>7</v>
      </c>
      <c r="E33" s="18"/>
      <c r="F33" s="89" t="s">
        <v>40</v>
      </c>
      <c r="G33" s="363"/>
      <c r="H33" s="364"/>
      <c r="I33" s="17"/>
      <c r="J33" s="17"/>
      <c r="K33" s="363"/>
      <c r="L33" s="365"/>
      <c r="M33" s="13" t="str">
        <f>IF(E33="○",7*1,"")</f>
        <v/>
      </c>
    </row>
    <row r="34" spans="1:13" s="10" customFormat="1" ht="26.4">
      <c r="A34" s="16" t="s">
        <v>186</v>
      </c>
      <c r="B34" s="366" t="s">
        <v>39</v>
      </c>
      <c r="C34" s="367"/>
      <c r="D34" s="20">
        <v>5</v>
      </c>
      <c r="E34" s="15"/>
      <c r="F34" s="20" t="s">
        <v>38</v>
      </c>
      <c r="G34" s="15"/>
      <c r="H34" s="20" t="s">
        <v>37</v>
      </c>
      <c r="I34" s="15"/>
      <c r="J34" s="20" t="s">
        <v>36</v>
      </c>
      <c r="K34" s="15"/>
      <c r="L34" s="14" t="s">
        <v>35</v>
      </c>
      <c r="M34" s="13" t="str">
        <f>IF(E34="○",5*1,IF(G34="○",5*3,IF(K34="○",5*5,"")))</f>
        <v/>
      </c>
    </row>
    <row r="35" spans="1:13" s="10" customFormat="1" ht="14.25" customHeight="1" thickBot="1">
      <c r="A35" s="356" t="s">
        <v>34</v>
      </c>
      <c r="B35" s="357"/>
      <c r="C35" s="357"/>
      <c r="D35" s="359" t="s">
        <v>395</v>
      </c>
      <c r="E35" s="357"/>
      <c r="F35" s="357"/>
      <c r="G35" s="357"/>
      <c r="H35" s="357"/>
      <c r="I35" s="357"/>
      <c r="J35" s="357"/>
      <c r="K35" s="357"/>
      <c r="L35" s="360"/>
      <c r="M35" s="95" t="str">
        <f>IF(OR(SUM(M33:M34)=0,SUM(M33:M34)=""),"(c)","(c)"&amp;SUM(M33:M34))</f>
        <v>(c)</v>
      </c>
    </row>
    <row r="36" spans="1:13" s="10" customFormat="1">
      <c r="A36" s="376"/>
      <c r="B36" s="376"/>
      <c r="C36" s="376"/>
      <c r="D36" s="376"/>
      <c r="E36" s="376"/>
      <c r="F36" s="376"/>
      <c r="G36" s="376"/>
      <c r="H36" s="376"/>
      <c r="I36" s="376"/>
      <c r="J36" s="376"/>
      <c r="K36" s="376"/>
      <c r="L36" s="376"/>
      <c r="M36" s="376"/>
    </row>
    <row r="37" spans="1:13" s="10" customFormat="1">
      <c r="A37" s="12" t="s">
        <v>33</v>
      </c>
      <c r="B37" s="11"/>
      <c r="C37" s="377" t="s">
        <v>32</v>
      </c>
      <c r="D37" s="377"/>
      <c r="E37" s="377"/>
      <c r="F37" s="377"/>
      <c r="G37" s="377"/>
      <c r="H37" s="377"/>
      <c r="I37" s="377"/>
      <c r="J37" s="377"/>
      <c r="K37" s="377"/>
      <c r="L37" s="377"/>
      <c r="M37" s="377"/>
    </row>
    <row r="38" spans="1:13" s="10" customFormat="1">
      <c r="A38" s="10" t="s">
        <v>33</v>
      </c>
      <c r="B38" s="10" t="s">
        <v>373</v>
      </c>
    </row>
    <row r="39" spans="1:13" s="10" customFormat="1">
      <c r="B39" s="380" t="s">
        <v>374</v>
      </c>
      <c r="C39" s="381"/>
      <c r="D39" s="382"/>
      <c r="E39" s="380" t="s">
        <v>24</v>
      </c>
      <c r="F39" s="382"/>
      <c r="G39" s="380" t="s">
        <v>25</v>
      </c>
      <c r="H39" s="382"/>
      <c r="I39" s="380" t="s">
        <v>26</v>
      </c>
      <c r="J39" s="382"/>
      <c r="K39" s="368" t="s">
        <v>27</v>
      </c>
      <c r="L39" s="369"/>
    </row>
    <row r="40" spans="1:13" s="10" customFormat="1">
      <c r="B40" s="383"/>
      <c r="C40" s="384"/>
      <c r="D40" s="385"/>
      <c r="E40" s="389">
        <v>16</v>
      </c>
      <c r="F40" s="390"/>
      <c r="G40" s="389">
        <v>19</v>
      </c>
      <c r="H40" s="390"/>
      <c r="I40" s="389">
        <v>22</v>
      </c>
      <c r="J40" s="390"/>
      <c r="K40" s="389">
        <v>25</v>
      </c>
      <c r="L40" s="390"/>
    </row>
    <row r="41" spans="1:13">
      <c r="A41" s="10"/>
      <c r="B41" s="383"/>
      <c r="C41" s="384"/>
      <c r="D41" s="385"/>
      <c r="E41" s="368" t="s">
        <v>28</v>
      </c>
      <c r="F41" s="369"/>
      <c r="G41" s="368" t="s">
        <v>29</v>
      </c>
      <c r="H41" s="369"/>
      <c r="I41" s="368" t="s">
        <v>30</v>
      </c>
      <c r="J41" s="369"/>
      <c r="K41" s="368" t="s">
        <v>31</v>
      </c>
      <c r="L41" s="369"/>
      <c r="M41" s="10"/>
    </row>
    <row r="42" spans="1:13">
      <c r="A42" s="10"/>
      <c r="B42" s="386"/>
      <c r="C42" s="387"/>
      <c r="D42" s="388"/>
      <c r="E42" s="391">
        <v>28</v>
      </c>
      <c r="F42" s="392"/>
      <c r="G42" s="391">
        <v>31</v>
      </c>
      <c r="H42" s="392"/>
      <c r="I42" s="391">
        <v>34</v>
      </c>
      <c r="J42" s="392"/>
      <c r="K42" s="391">
        <v>37</v>
      </c>
      <c r="L42" s="392"/>
      <c r="M42" s="10"/>
    </row>
  </sheetData>
  <mergeCells count="67">
    <mergeCell ref="B39:D42"/>
    <mergeCell ref="I39:J39"/>
    <mergeCell ref="I40:J40"/>
    <mergeCell ref="K39:L39"/>
    <mergeCell ref="K40:L40"/>
    <mergeCell ref="E39:F39"/>
    <mergeCell ref="E40:F40"/>
    <mergeCell ref="G39:H39"/>
    <mergeCell ref="G40:H40"/>
    <mergeCell ref="E42:F42"/>
    <mergeCell ref="K41:L41"/>
    <mergeCell ref="K42:L42"/>
    <mergeCell ref="I41:J41"/>
    <mergeCell ref="I42:J42"/>
    <mergeCell ref="G41:H41"/>
    <mergeCell ref="G42:H42"/>
    <mergeCell ref="E41:F41"/>
    <mergeCell ref="A32:M32"/>
    <mergeCell ref="G25:L25"/>
    <mergeCell ref="E26:F26"/>
    <mergeCell ref="B27:C27"/>
    <mergeCell ref="E27:F27"/>
    <mergeCell ref="K27:L27"/>
    <mergeCell ref="B28:C28"/>
    <mergeCell ref="E28:F28"/>
    <mergeCell ref="I28:L28"/>
    <mergeCell ref="B26:C26"/>
    <mergeCell ref="E29:H29"/>
    <mergeCell ref="K29:L29"/>
    <mergeCell ref="A36:M36"/>
    <mergeCell ref="C37:M37"/>
    <mergeCell ref="B33:C33"/>
    <mergeCell ref="G33:H33"/>
    <mergeCell ref="K33:L33"/>
    <mergeCell ref="B34:C34"/>
    <mergeCell ref="A35:C35"/>
    <mergeCell ref="D35:L35"/>
    <mergeCell ref="B20:C20"/>
    <mergeCell ref="K20:L20"/>
    <mergeCell ref="A30:C30"/>
    <mergeCell ref="D30:L30"/>
    <mergeCell ref="B22:C22"/>
    <mergeCell ref="B23:C23"/>
    <mergeCell ref="B21:C21"/>
    <mergeCell ref="K23:L23"/>
    <mergeCell ref="B24:C24"/>
    <mergeCell ref="E24:F24"/>
    <mergeCell ref="B17:C17"/>
    <mergeCell ref="K17:L17"/>
    <mergeCell ref="B18:C18"/>
    <mergeCell ref="B19:C19"/>
    <mergeCell ref="B14:C14"/>
    <mergeCell ref="K14:L14"/>
    <mergeCell ref="B15:C15"/>
    <mergeCell ref="I15:J15"/>
    <mergeCell ref="K15:L15"/>
    <mergeCell ref="M10:M13"/>
    <mergeCell ref="B16:C16"/>
    <mergeCell ref="A7:M7"/>
    <mergeCell ref="A8:M8"/>
    <mergeCell ref="A9:M9"/>
    <mergeCell ref="A10:C13"/>
    <mergeCell ref="D10:D13"/>
    <mergeCell ref="E10:F13"/>
    <mergeCell ref="G10:H13"/>
    <mergeCell ref="I10:J13"/>
    <mergeCell ref="K10:L13"/>
  </mergeCells>
  <phoneticPr fontId="3"/>
  <pageMargins left="0.68" right="0.19685039370078741" top="0.78740157480314965" bottom="0.55118110236220474" header="0.51181102362204722" footer="0.51181102362204722"/>
  <pageSetup paperSize="9" scale="85" orientation="portrait" r:id="rId1"/>
  <headerFooter alignWithMargins="0"/>
  <drawing r:id="rId2"/>
  <legacyDrawing r:id="rId3"/>
  <oleObjects>
    <mc:AlternateContent xmlns:mc="http://schemas.openxmlformats.org/markup-compatibility/2006">
      <mc:Choice Requires="x14">
        <oleObject progId="Word.Document.8" shapeId="9218" r:id="rId4">
          <objectPr defaultSize="0" r:id="rId5">
            <anchor moveWithCells="1">
              <from>
                <xdr:col>0</xdr:col>
                <xdr:colOff>0</xdr:colOff>
                <xdr:row>0</xdr:row>
                <xdr:rowOff>68580</xdr:rowOff>
              </from>
              <to>
                <xdr:col>14</xdr:col>
                <xdr:colOff>662940</xdr:colOff>
                <xdr:row>5</xdr:row>
                <xdr:rowOff>129540</xdr:rowOff>
              </to>
            </anchor>
          </objectPr>
        </oleObject>
      </mc:Choice>
      <mc:Fallback>
        <oleObject progId="Word.Document.8" shapeId="9218"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0"/>
  <sheetViews>
    <sheetView view="pageBreakPreview" zoomScaleNormal="100" zoomScaleSheetLayoutView="100" workbookViewId="0">
      <selection activeCell="M8" sqref="M8"/>
    </sheetView>
  </sheetViews>
  <sheetFormatPr defaultColWidth="10.59765625" defaultRowHeight="14.4"/>
  <cols>
    <col min="1" max="1" width="4.796875" style="2" customWidth="1"/>
    <col min="2" max="2" width="21.796875" style="1" bestFit="1" customWidth="1"/>
    <col min="3" max="3" width="5.69921875" style="2" customWidth="1"/>
    <col min="4" max="4" width="2.59765625" style="1" customWidth="1"/>
    <col min="5" max="5" width="13.09765625" style="1" customWidth="1"/>
    <col min="6" max="6" width="2.59765625" style="1" customWidth="1"/>
    <col min="7" max="7" width="13.09765625" style="1" customWidth="1"/>
    <col min="8" max="8" width="2.59765625" style="1" customWidth="1"/>
    <col min="9" max="9" width="13.09765625" style="1" customWidth="1"/>
    <col min="10" max="10" width="2.59765625" style="1" customWidth="1"/>
    <col min="11" max="11" width="13.09765625" style="1" customWidth="1"/>
    <col min="12" max="12" width="7" style="1" customWidth="1"/>
    <col min="13" max="16384" width="10.59765625" style="1"/>
  </cols>
  <sheetData>
    <row r="1" spans="1:12" ht="30" customHeight="1">
      <c r="G1" s="6"/>
      <c r="H1" s="5"/>
      <c r="I1" s="6"/>
      <c r="J1" s="398"/>
      <c r="K1" s="398"/>
      <c r="L1" s="398"/>
    </row>
    <row r="2" spans="1:12" ht="18.75" customHeight="1">
      <c r="G2" s="6"/>
      <c r="H2" s="5"/>
      <c r="I2" s="6"/>
      <c r="J2" s="398"/>
      <c r="K2" s="398"/>
      <c r="L2" s="398"/>
    </row>
    <row r="3" spans="1:12" ht="16.5" customHeight="1">
      <c r="I3" s="3"/>
      <c r="J3" s="3"/>
      <c r="K3" s="3"/>
      <c r="L3" s="4"/>
    </row>
    <row r="4" spans="1:12" s="7" customFormat="1" ht="37.5" customHeight="1">
      <c r="A4" s="399" t="s">
        <v>375</v>
      </c>
      <c r="B4" s="399"/>
      <c r="C4" s="399"/>
      <c r="D4" s="399"/>
      <c r="E4" s="399"/>
      <c r="F4" s="399"/>
      <c r="G4" s="399"/>
      <c r="H4" s="399"/>
      <c r="I4" s="399"/>
      <c r="J4" s="399"/>
      <c r="K4" s="399"/>
    </row>
    <row r="5" spans="1:12" s="56" customFormat="1" ht="34.5" customHeight="1" thickBot="1">
      <c r="A5" s="77"/>
      <c r="K5" s="36" t="s">
        <v>292</v>
      </c>
    </row>
    <row r="6" spans="1:12" s="8" customFormat="1" ht="34.5" customHeight="1">
      <c r="A6" s="338" t="s">
        <v>87</v>
      </c>
      <c r="B6" s="340"/>
      <c r="C6" s="347" t="s">
        <v>268</v>
      </c>
      <c r="D6" s="350" t="s">
        <v>269</v>
      </c>
      <c r="E6" s="340"/>
      <c r="F6" s="350" t="s">
        <v>270</v>
      </c>
      <c r="G6" s="340"/>
      <c r="H6" s="400" t="s">
        <v>271</v>
      </c>
      <c r="I6" s="401"/>
      <c r="J6" s="350" t="s">
        <v>272</v>
      </c>
      <c r="K6" s="353"/>
      <c r="L6" s="404" t="s">
        <v>273</v>
      </c>
    </row>
    <row r="7" spans="1:12" s="8" customFormat="1" ht="34.5" customHeight="1">
      <c r="A7" s="344"/>
      <c r="B7" s="346"/>
      <c r="C7" s="349"/>
      <c r="D7" s="352"/>
      <c r="E7" s="346"/>
      <c r="F7" s="352"/>
      <c r="G7" s="346"/>
      <c r="H7" s="402"/>
      <c r="I7" s="403"/>
      <c r="J7" s="351"/>
      <c r="K7" s="354"/>
      <c r="L7" s="405"/>
    </row>
    <row r="8" spans="1:12" ht="37.5" customHeight="1">
      <c r="A8" s="37" t="s">
        <v>80</v>
      </c>
      <c r="B8" s="39" t="s">
        <v>79</v>
      </c>
      <c r="C8" s="20">
        <v>2</v>
      </c>
      <c r="D8" s="40"/>
      <c r="E8" s="20" t="s">
        <v>78</v>
      </c>
      <c r="F8" s="40"/>
      <c r="G8" s="20" t="s">
        <v>77</v>
      </c>
      <c r="H8" s="40"/>
      <c r="I8" s="20" t="s">
        <v>76</v>
      </c>
      <c r="J8" s="309"/>
      <c r="K8" s="312"/>
      <c r="L8" s="13" t="str">
        <f t="shared" ref="L8:L16" si="0">IF(D8="○",C8*1,IF(F8="○",C8*3,IF(H8="○",C8*5,IF(J8="○",C8*8,""))))</f>
        <v/>
      </c>
    </row>
    <row r="9" spans="1:12" ht="37.5" customHeight="1">
      <c r="A9" s="37" t="s">
        <v>75</v>
      </c>
      <c r="B9" s="41" t="s">
        <v>60</v>
      </c>
      <c r="C9" s="20">
        <v>1</v>
      </c>
      <c r="D9" s="40"/>
      <c r="E9" s="20" t="s">
        <v>59</v>
      </c>
      <c r="F9" s="40"/>
      <c r="G9" s="42" t="s">
        <v>274</v>
      </c>
      <c r="H9" s="43"/>
      <c r="I9" s="90" t="s">
        <v>124</v>
      </c>
      <c r="J9" s="44"/>
      <c r="K9" s="45" t="s">
        <v>275</v>
      </c>
      <c r="L9" s="13" t="str">
        <f t="shared" si="0"/>
        <v/>
      </c>
    </row>
    <row r="10" spans="1:12" ht="37.5" customHeight="1">
      <c r="A10" s="37" t="s">
        <v>276</v>
      </c>
      <c r="B10" s="46" t="s">
        <v>130</v>
      </c>
      <c r="C10" s="90">
        <v>2</v>
      </c>
      <c r="D10" s="40"/>
      <c r="E10" s="47" t="s">
        <v>131</v>
      </c>
      <c r="F10" s="40"/>
      <c r="G10" s="47" t="s">
        <v>277</v>
      </c>
      <c r="H10" s="48"/>
      <c r="I10" s="47" t="s">
        <v>132</v>
      </c>
      <c r="J10" s="309"/>
      <c r="K10" s="312"/>
      <c r="L10" s="13" t="str">
        <f t="shared" si="0"/>
        <v/>
      </c>
    </row>
    <row r="11" spans="1:12" ht="37.5" customHeight="1">
      <c r="A11" s="37" t="s">
        <v>66</v>
      </c>
      <c r="B11" s="41" t="s">
        <v>133</v>
      </c>
      <c r="C11" s="90">
        <v>2</v>
      </c>
      <c r="D11" s="40"/>
      <c r="E11" s="20" t="s">
        <v>278</v>
      </c>
      <c r="F11" s="40"/>
      <c r="G11" s="20" t="s">
        <v>279</v>
      </c>
      <c r="H11" s="40"/>
      <c r="I11" s="20" t="s">
        <v>134</v>
      </c>
      <c r="J11" s="40"/>
      <c r="K11" s="78" t="s">
        <v>135</v>
      </c>
      <c r="L11" s="13" t="str">
        <f t="shared" si="0"/>
        <v/>
      </c>
    </row>
    <row r="12" spans="1:12" ht="37.5" customHeight="1">
      <c r="A12" s="37" t="s">
        <v>61</v>
      </c>
      <c r="B12" s="41" t="s">
        <v>136</v>
      </c>
      <c r="C12" s="90">
        <v>2</v>
      </c>
      <c r="D12" s="40"/>
      <c r="E12" s="20" t="s">
        <v>137</v>
      </c>
      <c r="F12" s="40"/>
      <c r="G12" s="20" t="s">
        <v>138</v>
      </c>
      <c r="H12" s="40"/>
      <c r="I12" s="20" t="s">
        <v>139</v>
      </c>
      <c r="J12" s="40"/>
      <c r="K12" s="14" t="s">
        <v>280</v>
      </c>
      <c r="L12" s="13" t="str">
        <f t="shared" si="0"/>
        <v/>
      </c>
    </row>
    <row r="13" spans="1:12" ht="37.5" customHeight="1">
      <c r="A13" s="37" t="s">
        <v>121</v>
      </c>
      <c r="B13" s="46" t="s">
        <v>140</v>
      </c>
      <c r="C13" s="90">
        <v>2</v>
      </c>
      <c r="D13" s="40"/>
      <c r="E13" s="20" t="s">
        <v>281</v>
      </c>
      <c r="F13" s="40"/>
      <c r="G13" s="20" t="s">
        <v>282</v>
      </c>
      <c r="H13" s="40"/>
      <c r="I13" s="20" t="s">
        <v>141</v>
      </c>
      <c r="J13" s="40"/>
      <c r="K13" s="14" t="s">
        <v>283</v>
      </c>
      <c r="L13" s="13" t="str">
        <f t="shared" si="0"/>
        <v/>
      </c>
    </row>
    <row r="14" spans="1:12" ht="37.5" customHeight="1">
      <c r="A14" s="37" t="s">
        <v>284</v>
      </c>
      <c r="B14" s="46" t="s">
        <v>142</v>
      </c>
      <c r="C14" s="90">
        <v>3</v>
      </c>
      <c r="D14" s="309"/>
      <c r="E14" s="310"/>
      <c r="F14" s="40"/>
      <c r="G14" s="90" t="s">
        <v>285</v>
      </c>
      <c r="H14" s="40"/>
      <c r="I14" s="90" t="s">
        <v>286</v>
      </c>
      <c r="J14" s="44"/>
      <c r="K14" s="49" t="s">
        <v>129</v>
      </c>
      <c r="L14" s="13" t="str">
        <f t="shared" si="0"/>
        <v/>
      </c>
    </row>
    <row r="15" spans="1:12" ht="37.5" customHeight="1">
      <c r="A15" s="37" t="s">
        <v>287</v>
      </c>
      <c r="B15" s="46" t="s">
        <v>143</v>
      </c>
      <c r="C15" s="90">
        <v>2</v>
      </c>
      <c r="D15" s="309"/>
      <c r="E15" s="371"/>
      <c r="F15" s="44"/>
      <c r="G15" s="33" t="s">
        <v>144</v>
      </c>
      <c r="H15" s="44"/>
      <c r="I15" s="33" t="s">
        <v>145</v>
      </c>
      <c r="J15" s="372"/>
      <c r="K15" s="373"/>
      <c r="L15" s="13" t="str">
        <f>IF(D15="○",C15*1,IF(F15="○",C15*3,IF(H15="○",C15*5,IF(J15="○",C15*8,""))))</f>
        <v/>
      </c>
    </row>
    <row r="16" spans="1:12" ht="37.5" customHeight="1">
      <c r="A16" s="37" t="s">
        <v>288</v>
      </c>
      <c r="B16" s="46" t="s">
        <v>146</v>
      </c>
      <c r="C16" s="90">
        <v>3</v>
      </c>
      <c r="D16" s="309"/>
      <c r="E16" s="371"/>
      <c r="F16" s="309"/>
      <c r="G16" s="371"/>
      <c r="H16" s="44"/>
      <c r="I16" s="33" t="s">
        <v>289</v>
      </c>
      <c r="J16" s="372"/>
      <c r="K16" s="373"/>
      <c r="L16" s="13" t="str">
        <f t="shared" si="0"/>
        <v/>
      </c>
    </row>
    <row r="17" spans="1:13" ht="37.5" customHeight="1" thickBot="1">
      <c r="A17" s="393" t="s">
        <v>147</v>
      </c>
      <c r="B17" s="394"/>
      <c r="C17" s="395" t="s">
        <v>393</v>
      </c>
      <c r="D17" s="396"/>
      <c r="E17" s="396"/>
      <c r="F17" s="396"/>
      <c r="G17" s="396"/>
      <c r="H17" s="396"/>
      <c r="I17" s="396"/>
      <c r="J17" s="396"/>
      <c r="K17" s="397"/>
      <c r="L17" s="91" t="str">
        <f>IF(OR(SUM(L8:L16)=0,SUM(L8:L16)=""),"(d)","(d)"&amp;SUM(L8:L16))</f>
        <v>(d)</v>
      </c>
    </row>
    <row r="18" spans="1:13" ht="16.5" customHeight="1">
      <c r="A18" s="339"/>
      <c r="B18" s="339"/>
      <c r="C18" s="339"/>
      <c r="D18" s="339"/>
      <c r="E18" s="339"/>
      <c r="F18" s="339"/>
      <c r="G18" s="339"/>
      <c r="H18" s="339"/>
      <c r="I18" s="339"/>
      <c r="J18" s="339"/>
      <c r="K18" s="339"/>
      <c r="L18" s="339"/>
      <c r="M18" s="28"/>
    </row>
    <row r="19" spans="1:13" s="82" customFormat="1" ht="19.5" customHeight="1">
      <c r="A19" s="80" t="s">
        <v>290</v>
      </c>
      <c r="B19" s="81"/>
      <c r="C19" s="10" t="s">
        <v>32</v>
      </c>
      <c r="D19" s="10"/>
      <c r="E19" s="10"/>
      <c r="F19" s="10"/>
      <c r="G19" s="10"/>
      <c r="H19" s="10"/>
      <c r="I19" s="10"/>
      <c r="J19" s="10"/>
      <c r="K19" s="10"/>
      <c r="L19" s="10"/>
      <c r="M19" s="10"/>
    </row>
    <row r="20" spans="1:13" s="7" customFormat="1" ht="21.75" customHeight="1">
      <c r="A20" s="83" t="s">
        <v>290</v>
      </c>
      <c r="B20" s="7" t="s">
        <v>148</v>
      </c>
      <c r="C20" s="83"/>
    </row>
    <row r="21" spans="1:13" ht="21" customHeight="1"/>
    <row r="22" spans="1:13" s="84" customFormat="1" ht="34.5" customHeight="1">
      <c r="A22" s="406" t="s">
        <v>376</v>
      </c>
      <c r="B22" s="406"/>
      <c r="C22" s="406"/>
      <c r="D22" s="406"/>
      <c r="E22" s="406"/>
      <c r="F22" s="406"/>
      <c r="G22" s="406"/>
      <c r="H22" s="406"/>
      <c r="I22" s="406"/>
      <c r="J22" s="406"/>
      <c r="K22" s="406"/>
      <c r="L22" s="406"/>
    </row>
    <row r="23" spans="1:13" s="84" customFormat="1" ht="31.5" customHeight="1">
      <c r="A23" s="92"/>
      <c r="B23" s="407" t="s">
        <v>176</v>
      </c>
      <c r="C23" s="407"/>
      <c r="D23" s="407"/>
      <c r="E23" s="407"/>
      <c r="F23" s="408" t="s">
        <v>377</v>
      </c>
      <c r="G23" s="408"/>
      <c r="H23" s="408"/>
      <c r="I23" s="408"/>
      <c r="J23" s="407" t="s">
        <v>177</v>
      </c>
      <c r="K23" s="407"/>
      <c r="L23" s="407"/>
    </row>
    <row r="24" spans="1:13" s="84" customFormat="1" ht="31.5" customHeight="1">
      <c r="A24" s="92">
        <v>1</v>
      </c>
      <c r="B24" s="407" t="s">
        <v>178</v>
      </c>
      <c r="C24" s="407"/>
      <c r="D24" s="407"/>
      <c r="E24" s="407"/>
      <c r="F24" s="409"/>
      <c r="G24" s="409"/>
      <c r="H24" s="409"/>
      <c r="I24" s="409"/>
      <c r="J24" s="409"/>
      <c r="K24" s="409"/>
      <c r="L24" s="409"/>
    </row>
    <row r="25" spans="1:13" s="84" customFormat="1" ht="31.5" customHeight="1">
      <c r="A25" s="92">
        <v>2</v>
      </c>
      <c r="B25" s="407"/>
      <c r="C25" s="407"/>
      <c r="D25" s="407"/>
      <c r="E25" s="407"/>
      <c r="F25" s="407"/>
      <c r="G25" s="407"/>
      <c r="H25" s="407"/>
      <c r="I25" s="407"/>
      <c r="J25" s="407"/>
      <c r="K25" s="407"/>
      <c r="L25" s="407"/>
    </row>
    <row r="26" spans="1:13" s="84" customFormat="1" ht="31.5" customHeight="1">
      <c r="A26" s="92">
        <v>3</v>
      </c>
      <c r="B26" s="407"/>
      <c r="C26" s="407"/>
      <c r="D26" s="407"/>
      <c r="E26" s="407"/>
      <c r="F26" s="407"/>
      <c r="G26" s="407"/>
      <c r="H26" s="407"/>
      <c r="I26" s="407"/>
      <c r="J26" s="407"/>
      <c r="K26" s="407"/>
      <c r="L26" s="407"/>
    </row>
    <row r="27" spans="1:13" s="84" customFormat="1" ht="31.5" customHeight="1">
      <c r="A27" s="92">
        <v>4</v>
      </c>
      <c r="B27" s="407"/>
      <c r="C27" s="407"/>
      <c r="D27" s="407"/>
      <c r="E27" s="407"/>
      <c r="F27" s="407"/>
      <c r="G27" s="407"/>
      <c r="H27" s="407"/>
      <c r="I27" s="407"/>
      <c r="J27" s="407"/>
      <c r="K27" s="407"/>
      <c r="L27" s="407"/>
    </row>
    <row r="28" spans="1:13" s="84" customFormat="1" ht="31.5" customHeight="1">
      <c r="A28" s="92">
        <v>5</v>
      </c>
      <c r="B28" s="407"/>
      <c r="C28" s="407"/>
      <c r="D28" s="407"/>
      <c r="E28" s="407"/>
      <c r="F28" s="407"/>
      <c r="G28" s="407"/>
      <c r="H28" s="407"/>
      <c r="I28" s="407"/>
      <c r="J28" s="407"/>
      <c r="K28" s="407"/>
      <c r="L28" s="407"/>
    </row>
    <row r="29" spans="1:13" s="35" customFormat="1">
      <c r="A29" s="93"/>
      <c r="C29" s="93"/>
    </row>
    <row r="30" spans="1:13" s="35" customFormat="1">
      <c r="A30" s="94" t="s">
        <v>290</v>
      </c>
      <c r="B30" s="35" t="s">
        <v>378</v>
      </c>
      <c r="C30" s="93"/>
    </row>
  </sheetData>
  <mergeCells count="40">
    <mergeCell ref="B27:E27"/>
    <mergeCell ref="F27:I27"/>
    <mergeCell ref="J27:L27"/>
    <mergeCell ref="B28:E28"/>
    <mergeCell ref="F28:I28"/>
    <mergeCell ref="J28:L28"/>
    <mergeCell ref="B25:E25"/>
    <mergeCell ref="F25:I25"/>
    <mergeCell ref="J25:L25"/>
    <mergeCell ref="B26:E26"/>
    <mergeCell ref="F26:I26"/>
    <mergeCell ref="J26:L26"/>
    <mergeCell ref="A22:L22"/>
    <mergeCell ref="B23:E23"/>
    <mergeCell ref="F23:I23"/>
    <mergeCell ref="J23:L23"/>
    <mergeCell ref="B24:E24"/>
    <mergeCell ref="F24:I24"/>
    <mergeCell ref="J24:L24"/>
    <mergeCell ref="J1:L1"/>
    <mergeCell ref="J2:L2"/>
    <mergeCell ref="A4:K4"/>
    <mergeCell ref="A6:B7"/>
    <mergeCell ref="C6:C7"/>
    <mergeCell ref="D6:E7"/>
    <mergeCell ref="F6:G7"/>
    <mergeCell ref="H6:I7"/>
    <mergeCell ref="J6:K7"/>
    <mergeCell ref="L6:L7"/>
    <mergeCell ref="A17:B17"/>
    <mergeCell ref="C17:K17"/>
    <mergeCell ref="A18:L18"/>
    <mergeCell ref="J8:K8"/>
    <mergeCell ref="J10:K10"/>
    <mergeCell ref="D14:E14"/>
    <mergeCell ref="D15:E15"/>
    <mergeCell ref="J15:K15"/>
    <mergeCell ref="D16:E16"/>
    <mergeCell ref="F16:G16"/>
    <mergeCell ref="J16:K16"/>
  </mergeCells>
  <phoneticPr fontId="3"/>
  <pageMargins left="0.7" right="0.7" top="0.75" bottom="0.75" header="0.3" footer="0.3"/>
  <pageSetup paperSize="9" scale="80" orientation="portrait" horizontalDpi="1200" verticalDpi="1200" r:id="rId1"/>
  <headerFooter alignWithMargins="0"/>
  <drawing r:id="rId2"/>
  <legacyDrawing r:id="rId3"/>
  <oleObjects>
    <mc:AlternateContent xmlns:mc="http://schemas.openxmlformats.org/markup-compatibility/2006">
      <mc:Choice Requires="x14">
        <oleObject progId="Word.Document.8" shapeId="15364" r:id="rId4">
          <objectPr defaultSize="0" r:id="rId5">
            <anchor moveWithCells="1">
              <from>
                <xdr:col>0</xdr:col>
                <xdr:colOff>106680</xdr:colOff>
                <xdr:row>0</xdr:row>
                <xdr:rowOff>30480</xdr:rowOff>
              </from>
              <to>
                <xdr:col>11</xdr:col>
                <xdr:colOff>22860</xdr:colOff>
                <xdr:row>3</xdr:row>
                <xdr:rowOff>68580</xdr:rowOff>
              </to>
            </anchor>
          </objectPr>
        </oleObject>
      </mc:Choice>
      <mc:Fallback>
        <oleObject progId="Word.Document.8" shapeId="15364"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1_治験経費算定明細書</vt:lpstr>
      <vt:lpstr>2-1_積算内訳（治験薬管理(a)）</vt:lpstr>
      <vt:lpstr>2-2_注射薬混合調製が必要な薬剤数のカウント方法</vt:lpstr>
      <vt:lpstr>3_積算内訳（治験経費(b,c)）</vt:lpstr>
      <vt:lpstr>4_積算内訳（観察期脱落(d)_施設名）</vt:lpstr>
      <vt:lpstr>'1_治験経費算定明細書'!Print_Area</vt:lpstr>
      <vt:lpstr>'3_積算内訳（治験経費(b,c)）'!Print_Area</vt:lpstr>
      <vt:lpstr>'4_積算内訳（観察期脱落(d)_施設名）'!Print_Area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直明</dc:creator>
  <cp:lastModifiedBy>chiken-6</cp:lastModifiedBy>
  <cp:lastPrinted>2022-03-07T07:28:56Z</cp:lastPrinted>
  <dcterms:created xsi:type="dcterms:W3CDTF">2000-06-27T18:44:18Z</dcterms:created>
  <dcterms:modified xsi:type="dcterms:W3CDTF">2023-08-08T03:20:45Z</dcterms:modified>
</cp:coreProperties>
</file>