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92.168.1.91\dat\jim\◇2_04： ホームページ\■データ更新依頼用\依頼予定\"/>
    </mc:Choice>
  </mc:AlternateContent>
  <xr:revisionPtr revIDLastSave="0" documentId="13_ncr:1_{B7F51CC0-7FF1-480D-BB9C-CE0AB2F7A735}" xr6:coauthVersionLast="47" xr6:coauthVersionMax="47" xr10:uidLastSave="{00000000-0000-0000-0000-000000000000}"/>
  <bookViews>
    <workbookView xWindow="15" yWindow="-16320" windowWidth="29040" windowHeight="15720" tabRatio="688" xr2:uid="{00000000-000D-0000-FFFF-FFFF00000000}"/>
  </bookViews>
  <sheets>
    <sheet name="1_治験経費算定明細書" sheetId="32" r:id="rId1"/>
    <sheet name="2_治験経費ポイントa_b" sheetId="47" r:id="rId2"/>
    <sheet name="3_脱落ポイントc_施設名" sheetId="48" r:id="rId3"/>
  </sheets>
  <definedNames>
    <definedName name="_xlnm.Print_Area" localSheetId="0">'1_治験経費算定明細書'!$A$1:$BC$69</definedName>
    <definedName name="_xlnm.Print_Area" localSheetId="1">'2_治験経費ポイントa_b'!$A$1:$K$36</definedName>
    <definedName name="_xlnm.Print_Area" localSheetId="2">'3_脱落ポイントc_施設名'!$A$1:$K$38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32" l="1"/>
  <c r="J46" i="32" s="1"/>
  <c r="K23" i="48"/>
  <c r="K22" i="48"/>
  <c r="K21" i="48"/>
  <c r="K15" i="48"/>
  <c r="K27" i="47"/>
  <c r="K26" i="47"/>
  <c r="K25" i="47"/>
  <c r="K17" i="47"/>
  <c r="K13" i="47"/>
  <c r="K14" i="48"/>
  <c r="K16" i="48"/>
  <c r="K17" i="48"/>
  <c r="K18" i="48"/>
  <c r="K19" i="48"/>
  <c r="K20" i="48"/>
  <c r="K13" i="48"/>
  <c r="K14" i="47"/>
  <c r="K15" i="47"/>
  <c r="K16" i="47"/>
  <c r="K18" i="47"/>
  <c r="K19" i="47"/>
  <c r="K20" i="47"/>
  <c r="K21" i="47"/>
  <c r="K22" i="47"/>
  <c r="K23" i="47"/>
  <c r="K24" i="47"/>
  <c r="K28" i="47"/>
  <c r="K29" i="47"/>
  <c r="AL36" i="32"/>
  <c r="J30" i="32"/>
  <c r="AX24" i="32"/>
  <c r="J54" i="32"/>
  <c r="J55" i="32" s="1"/>
  <c r="K24" i="48" l="1"/>
  <c r="AN36" i="32"/>
  <c r="AP36" i="32" s="1"/>
  <c r="L54" i="32"/>
  <c r="N54" i="32" s="1"/>
  <c r="L55" i="32" l="1"/>
  <c r="N55" i="32" s="1"/>
  <c r="J56" i="32"/>
  <c r="J57" i="32" l="1"/>
  <c r="L56" i="32"/>
  <c r="N56" i="32" s="1"/>
  <c r="L57" i="32" l="1"/>
  <c r="N57" i="32" s="1"/>
  <c r="J58" i="32"/>
  <c r="L58" i="32" l="1"/>
  <c r="N58" i="32" s="1"/>
  <c r="N63" i="32" s="1"/>
  <c r="P18" i="32" l="1"/>
  <c r="AL47" i="32"/>
  <c r="AL38" i="32"/>
  <c r="AL37" i="32"/>
  <c r="AL28" i="32"/>
  <c r="AN28" i="32" s="1"/>
  <c r="AP28" i="32" s="1"/>
  <c r="AL27" i="32"/>
  <c r="AN27" i="32" s="1"/>
  <c r="AP27" i="32" s="1"/>
  <c r="AL26" i="32"/>
  <c r="AX12" i="32"/>
  <c r="AL16" i="32"/>
  <c r="AN16" i="32" s="1"/>
  <c r="AP16" i="32" s="1"/>
  <c r="AL15" i="32"/>
  <c r="AN15" i="32" s="1"/>
  <c r="AL14" i="32"/>
  <c r="J47" i="32"/>
  <c r="L38" i="32"/>
  <c r="J37" i="32"/>
  <c r="J39" i="32" s="1"/>
  <c r="J31" i="32"/>
  <c r="J32" i="32" s="1"/>
  <c r="L29" i="32"/>
  <c r="N29" i="32" s="1"/>
  <c r="L28" i="32"/>
  <c r="N28" i="32" s="1"/>
  <c r="J20" i="32"/>
  <c r="L19" i="32"/>
  <c r="N19" i="32" s="1"/>
  <c r="J17" i="32"/>
  <c r="L16" i="32"/>
  <c r="N16" i="32" s="1"/>
  <c r="L15" i="32"/>
  <c r="N15" i="32" s="1"/>
  <c r="L14" i="32"/>
  <c r="N14" i="32" s="1"/>
  <c r="L13" i="32"/>
  <c r="N13" i="32" s="1"/>
  <c r="L12" i="32"/>
  <c r="N12" i="32" s="1"/>
  <c r="L11" i="32"/>
  <c r="N11" i="32" s="1"/>
  <c r="K33" i="47"/>
  <c r="K32" i="47"/>
  <c r="K34" i="47" s="1"/>
  <c r="K30" i="47"/>
  <c r="AR12" i="32" s="1"/>
  <c r="AR13" i="32" s="1"/>
  <c r="AN37" i="32" l="1"/>
  <c r="AP37" i="32" s="1"/>
  <c r="AL39" i="32"/>
  <c r="J18" i="32"/>
  <c r="J21" i="32" s="1"/>
  <c r="L21" i="32" s="1"/>
  <c r="N21" i="32" s="1"/>
  <c r="AL12" i="32"/>
  <c r="AN47" i="32"/>
  <c r="AP47" i="32" s="1"/>
  <c r="AL48" i="32"/>
  <c r="AL49" i="32" s="1"/>
  <c r="AN38" i="32"/>
  <c r="AP38" i="32" s="1"/>
  <c r="AN26" i="32"/>
  <c r="AP26" i="32" s="1"/>
  <c r="AP15" i="32"/>
  <c r="AN14" i="32"/>
  <c r="AP14" i="32" s="1"/>
  <c r="L46" i="32"/>
  <c r="N46" i="32" s="1"/>
  <c r="N38" i="32"/>
  <c r="L37" i="32"/>
  <c r="N37" i="32" s="1"/>
  <c r="L31" i="32"/>
  <c r="N31" i="32" s="1"/>
  <c r="L30" i="32"/>
  <c r="N30" i="32" s="1"/>
  <c r="L17" i="32"/>
  <c r="N17" i="32" s="1"/>
  <c r="L20" i="32"/>
  <c r="N20" i="32" s="1"/>
  <c r="AR24" i="32"/>
  <c r="AR25" i="32" s="1"/>
  <c r="L18" i="32" l="1"/>
  <c r="N18" i="32" s="1"/>
  <c r="AN12" i="32"/>
  <c r="AP12" i="32" s="1"/>
  <c r="J22" i="32"/>
  <c r="L22" i="32" s="1"/>
  <c r="AL25" i="32"/>
  <c r="AN25" i="32" s="1"/>
  <c r="AP25" i="32" s="1"/>
  <c r="AL24" i="32"/>
  <c r="AN48" i="32"/>
  <c r="AP48" i="32" s="1"/>
  <c r="AN39" i="32"/>
  <c r="AP39" i="32" s="1"/>
  <c r="AL40" i="32"/>
  <c r="L47" i="32"/>
  <c r="N47" i="32" s="1"/>
  <c r="J48" i="32"/>
  <c r="L39" i="32"/>
  <c r="N39" i="32" s="1"/>
  <c r="J40" i="32"/>
  <c r="L32" i="32"/>
  <c r="N32" i="32" s="1"/>
  <c r="J33" i="32"/>
  <c r="AL29" i="32" l="1"/>
  <c r="AN29" i="32" s="1"/>
  <c r="AP29" i="32" s="1"/>
  <c r="AN24" i="32"/>
  <c r="AP24" i="32" s="1"/>
  <c r="AN49" i="32"/>
  <c r="AP49" i="32" s="1"/>
  <c r="AL50" i="32"/>
  <c r="AL41" i="32"/>
  <c r="AN40" i="32"/>
  <c r="AP40" i="32" s="1"/>
  <c r="J49" i="32"/>
  <c r="L48" i="32"/>
  <c r="N48" i="32" s="1"/>
  <c r="J41" i="32"/>
  <c r="J42" i="32" s="1"/>
  <c r="L40" i="32"/>
  <c r="N40" i="32" s="1"/>
  <c r="J23" i="32"/>
  <c r="N22" i="32"/>
  <c r="L33" i="32"/>
  <c r="N33" i="32" s="1"/>
  <c r="B68" i="32" s="1"/>
  <c r="AL30" i="32" l="1"/>
  <c r="AN30" i="32" s="1"/>
  <c r="AP30" i="32" s="1"/>
  <c r="AL51" i="32"/>
  <c r="AN50" i="32"/>
  <c r="AP50" i="32" s="1"/>
  <c r="AN41" i="32"/>
  <c r="AP41" i="32" s="1"/>
  <c r="AL42" i="32"/>
  <c r="L49" i="32"/>
  <c r="N49" i="32" s="1"/>
  <c r="J50" i="32"/>
  <c r="L42" i="32"/>
  <c r="N42" i="32" s="1"/>
  <c r="H63" i="32" s="1"/>
  <c r="L41" i="32"/>
  <c r="N41" i="32" s="1"/>
  <c r="J24" i="32"/>
  <c r="L23" i="32"/>
  <c r="N23" i="32" s="1"/>
  <c r="AL31" i="32" l="1"/>
  <c r="AN31" i="32" s="1"/>
  <c r="AP31" i="32" s="1"/>
  <c r="AN51" i="32"/>
  <c r="AP51" i="32" s="1"/>
  <c r="AL52" i="32"/>
  <c r="AN42" i="32"/>
  <c r="AP42" i="32" s="1"/>
  <c r="AM68" i="32" s="1"/>
  <c r="L50" i="32"/>
  <c r="N50" i="32" s="1"/>
  <c r="H68" i="32" s="1"/>
  <c r="N68" i="32" s="1"/>
  <c r="L24" i="32"/>
  <c r="N24" i="32" s="1"/>
  <c r="B63" i="32" s="1"/>
  <c r="T63" i="32" s="1"/>
  <c r="AC56" i="32"/>
  <c r="AC58" i="32"/>
  <c r="P20" i="32"/>
  <c r="AW45" i="32"/>
  <c r="AL32" i="32" l="1"/>
  <c r="AN32" i="32" s="1"/>
  <c r="AP32" i="32" s="1"/>
  <c r="AD68" i="32" s="1"/>
  <c r="AN52" i="32"/>
  <c r="AP52" i="32" s="1"/>
  <c r="AJ63" i="32" s="1"/>
  <c r="AL13" i="32" l="1"/>
  <c r="AL17" i="32" s="1"/>
  <c r="AN13" i="32" l="1"/>
  <c r="AP13" i="32" s="1"/>
  <c r="AL18" i="32" l="1"/>
  <c r="AN17" i="32"/>
  <c r="AP17" i="32" s="1"/>
  <c r="AL19" i="32" l="1"/>
  <c r="AN19" i="32" s="1"/>
  <c r="AP19" i="32" s="1"/>
  <c r="AN18" i="32"/>
  <c r="AP18" i="32" s="1"/>
  <c r="AL20" i="32" l="1"/>
  <c r="AN20" i="32" l="1"/>
  <c r="AP20" i="32" s="1"/>
  <c r="AD63" i="32" s="1"/>
  <c r="AP63" i="32" s="1"/>
</calcChain>
</file>

<file path=xl/sharedStrings.xml><?xml version="1.0" encoding="utf-8"?>
<sst xmlns="http://schemas.openxmlformats.org/spreadsheetml/2006/main" count="427" uniqueCount="224">
  <si>
    <t>整理番号</t>
    <rPh sb="0" eb="4">
      <t>セイリバンゴウ</t>
    </rPh>
    <phoneticPr fontId="5"/>
  </si>
  <si>
    <t>区分</t>
    <rPh sb="0" eb="2">
      <t>クブン</t>
    </rPh>
    <phoneticPr fontId="5"/>
  </si>
  <si>
    <t>■治験　　□製造販売後臨床試験</t>
    <phoneticPr fontId="5"/>
  </si>
  <si>
    <t>１．契約単位で算出する経費：症例出来高以外で算定</t>
    <rPh sb="2" eb="4">
      <t>ケイヤク</t>
    </rPh>
    <rPh sb="4" eb="6">
      <t>タンイ</t>
    </rPh>
    <rPh sb="7" eb="9">
      <t>サンシュツ</t>
    </rPh>
    <rPh sb="11" eb="13">
      <t>ケイヒ</t>
    </rPh>
    <rPh sb="14" eb="16">
      <t>ショウレイ</t>
    </rPh>
    <rPh sb="16" eb="19">
      <t>デキダカ</t>
    </rPh>
    <rPh sb="19" eb="21">
      <t>イガイ</t>
    </rPh>
    <rPh sb="22" eb="24">
      <t>サンテイ</t>
    </rPh>
    <phoneticPr fontId="7"/>
  </si>
  <si>
    <t>２．症例単位で算定する経費：出来高で算定</t>
    <rPh sb="2" eb="4">
      <t>ショウレイ</t>
    </rPh>
    <rPh sb="4" eb="6">
      <t>タンイ</t>
    </rPh>
    <rPh sb="7" eb="9">
      <t>サンテイ</t>
    </rPh>
    <rPh sb="11" eb="13">
      <t>ケイヒ</t>
    </rPh>
    <rPh sb="14" eb="17">
      <t>デキダカ</t>
    </rPh>
    <rPh sb="18" eb="20">
      <t>サンテイ</t>
    </rPh>
    <phoneticPr fontId="7"/>
  </si>
  <si>
    <t>　１－１． 初回契約時に請求する</t>
    <rPh sb="6" eb="8">
      <t>ショカイ</t>
    </rPh>
    <rPh sb="8" eb="11">
      <t>ケイヤクジ</t>
    </rPh>
    <rPh sb="12" eb="14">
      <t>セイキュウ</t>
    </rPh>
    <phoneticPr fontId="7"/>
  </si>
  <si>
    <t>　２－１． 治験実施症例1例ごとに請求する</t>
  </si>
  <si>
    <t>区分</t>
    <rPh sb="0" eb="2">
      <t>クブン</t>
    </rPh>
    <phoneticPr fontId="7"/>
  </si>
  <si>
    <t>費目</t>
    <rPh sb="0" eb="2">
      <t>ヒモク</t>
    </rPh>
    <phoneticPr fontId="7"/>
  </si>
  <si>
    <t>金額</t>
    <rPh sb="0" eb="2">
      <t>キンガク</t>
    </rPh>
    <phoneticPr fontId="5"/>
  </si>
  <si>
    <t>積算内訳</t>
    <rPh sb="0" eb="2">
      <t>セキサン</t>
    </rPh>
    <rPh sb="2" eb="4">
      <t>ウチワケ</t>
    </rPh>
    <phoneticPr fontId="7"/>
  </si>
  <si>
    <t>直接経費</t>
    <rPh sb="0" eb="2">
      <t>チョクセツ</t>
    </rPh>
    <rPh sb="2" eb="4">
      <t>ケイヒ</t>
    </rPh>
    <phoneticPr fontId="7"/>
  </si>
  <si>
    <t>①新規申請経費</t>
    <rPh sb="1" eb="5">
      <t>シンキシンセイ</t>
    </rPh>
    <rPh sb="5" eb="7">
      <t>ケイヒ</t>
    </rPh>
    <phoneticPr fontId="7"/>
  </si>
  <si>
    <t>１契約当たり。但し、仮申請数を乗じた額とする。</t>
    <rPh sb="1" eb="3">
      <t>ケイヤク</t>
    </rPh>
    <rPh sb="3" eb="4">
      <t>ア</t>
    </rPh>
    <rPh sb="7" eb="8">
      <t>タダ</t>
    </rPh>
    <rPh sb="10" eb="13">
      <t>カリシンセイ</t>
    </rPh>
    <rPh sb="13" eb="14">
      <t>スウ</t>
    </rPh>
    <rPh sb="15" eb="16">
      <t>ジョウ</t>
    </rPh>
    <rPh sb="18" eb="19">
      <t>ガク</t>
    </rPh>
    <phoneticPr fontId="7"/>
  </si>
  <si>
    <t>ポイント（a）</t>
    <phoneticPr fontId="5"/>
  </si>
  <si>
    <t>×</t>
    <phoneticPr fontId="5"/>
  </si>
  <si>
    <t>円</t>
    <rPh sb="0" eb="1">
      <t>エン</t>
    </rPh>
    <phoneticPr fontId="5"/>
  </si>
  <si>
    <t>②審査等経費</t>
    <rPh sb="1" eb="3">
      <t>シンサ</t>
    </rPh>
    <rPh sb="3" eb="6">
      <t>トウケイヒ</t>
    </rPh>
    <phoneticPr fontId="5"/>
  </si>
  <si>
    <t>１契約当たり</t>
    <rPh sb="1" eb="3">
      <t>ケイヤク</t>
    </rPh>
    <rPh sb="3" eb="4">
      <t>ア</t>
    </rPh>
    <phoneticPr fontId="7"/>
  </si>
  <si>
    <t>⑦治験運営経費</t>
    <rPh sb="1" eb="3">
      <t>チケン</t>
    </rPh>
    <rPh sb="3" eb="7">
      <t>ウンエイケイヒ</t>
    </rPh>
    <phoneticPr fontId="5"/>
  </si>
  <si>
    <t>③システム利用料</t>
    <rPh sb="5" eb="7">
      <t>リヨウ</t>
    </rPh>
    <rPh sb="7" eb="8">
      <t>リョウ</t>
    </rPh>
    <phoneticPr fontId="5"/>
  </si>
  <si>
    <t>１契約当たり。但し、初回審査が1,2,3月は次年度分として徴収</t>
    <phoneticPr fontId="5"/>
  </si>
  <si>
    <t>⑨臨床試験研究経費</t>
    <rPh sb="1" eb="3">
      <t>リンショウ</t>
    </rPh>
    <rPh sb="3" eb="5">
      <t>シケン</t>
    </rPh>
    <rPh sb="5" eb="9">
      <t>ケンキュウケイヒ</t>
    </rPh>
    <phoneticPr fontId="5"/>
  </si>
  <si>
    <t>撮影（回）</t>
    <rPh sb="0" eb="2">
      <t>サツエイ</t>
    </rPh>
    <rPh sb="3" eb="4">
      <t>カイ</t>
    </rPh>
    <phoneticPr fontId="5"/>
  </si>
  <si>
    <t>⑤旅費</t>
    <rPh sb="1" eb="3">
      <t>リョヒ</t>
    </rPh>
    <phoneticPr fontId="5"/>
  </si>
  <si>
    <t>所要額</t>
    <rPh sb="0" eb="3">
      <t>ショヨウガク</t>
    </rPh>
    <phoneticPr fontId="5"/>
  </si>
  <si>
    <t>来院（回）</t>
    <rPh sb="0" eb="2">
      <t>ライイン</t>
    </rPh>
    <rPh sb="3" eb="4">
      <t>カイ</t>
    </rPh>
    <phoneticPr fontId="5"/>
  </si>
  <si>
    <t>⑥備品費</t>
    <rPh sb="1" eb="4">
      <t>ビヒンヒ</t>
    </rPh>
    <phoneticPr fontId="5"/>
  </si>
  <si>
    <t>⑪管理費</t>
    <rPh sb="1" eb="3">
      <t>カンリ</t>
    </rPh>
    <rPh sb="3" eb="4">
      <t>ヒ</t>
    </rPh>
    <phoneticPr fontId="7"/>
  </si>
  <si>
    <t>１契約当たり</t>
    <phoneticPr fontId="5"/>
  </si>
  <si>
    <t>直接経費計</t>
    <rPh sb="0" eb="2">
      <t>チョクセツ</t>
    </rPh>
    <rPh sb="2" eb="4">
      <t>ケイヒ</t>
    </rPh>
    <rPh sb="4" eb="5">
      <t>ケイ</t>
    </rPh>
    <phoneticPr fontId="7"/>
  </si>
  <si>
    <t>直接経費の合計額</t>
    <rPh sb="0" eb="4">
      <t>チョクセツケイヒ</t>
    </rPh>
    <rPh sb="5" eb="7">
      <t>ゴウケイ</t>
    </rPh>
    <rPh sb="7" eb="8">
      <t>ガク</t>
    </rPh>
    <phoneticPr fontId="7"/>
  </si>
  <si>
    <t>⑧症例発表等経費</t>
    <rPh sb="1" eb="3">
      <t>ショウレイ</t>
    </rPh>
    <rPh sb="3" eb="6">
      <t>ハッピョウトウ</t>
    </rPh>
    <rPh sb="6" eb="8">
      <t>ケイヒ</t>
    </rPh>
    <phoneticPr fontId="5"/>
  </si>
  <si>
    <t>ポイント（c）</t>
    <phoneticPr fontId="5"/>
  </si>
  <si>
    <t>間接経費</t>
    <rPh sb="0" eb="2">
      <t>カンセツ</t>
    </rPh>
    <rPh sb="2" eb="4">
      <t>ケイヒ</t>
    </rPh>
    <phoneticPr fontId="7"/>
  </si>
  <si>
    <t>直接経費計の30%に相当する額</t>
    <rPh sb="0" eb="4">
      <t>チョクセツケイヒ</t>
    </rPh>
    <rPh sb="4" eb="5">
      <t>ケイ</t>
    </rPh>
    <rPh sb="10" eb="12">
      <t>ソウトウ</t>
    </rPh>
    <rPh sb="14" eb="15">
      <t>ガク</t>
    </rPh>
    <phoneticPr fontId="7"/>
  </si>
  <si>
    <r>
      <t xml:space="preserve">2-1) </t>
    </r>
    <r>
      <rPr>
        <sz val="9"/>
        <rFont val="ＭＳ Ｐゴシック"/>
        <family val="3"/>
        <charset val="128"/>
        <scheme val="major"/>
      </rPr>
      <t>合計</t>
    </r>
    <rPh sb="5" eb="7">
      <t>ゴウケイ</t>
    </rPh>
    <phoneticPr fontId="7"/>
  </si>
  <si>
    <t>⑩CRC経費</t>
    <rPh sb="4" eb="6">
      <t>ケイヒ</t>
    </rPh>
    <phoneticPr fontId="5"/>
  </si>
  <si>
    <r>
      <t>1-1)</t>
    </r>
    <r>
      <rPr>
        <sz val="9"/>
        <rFont val="ＭＳ Ｐゴシック"/>
        <family val="3"/>
        <charset val="128"/>
      </rPr>
      <t>合計</t>
    </r>
    <rPh sb="4" eb="6">
      <t>ゴウケイ</t>
    </rPh>
    <phoneticPr fontId="7"/>
  </si>
  <si>
    <t>直接経費</t>
    <rPh sb="0" eb="4">
      <t>チョクセツケイヒ</t>
    </rPh>
    <phoneticPr fontId="7"/>
  </si>
  <si>
    <t>１契約当たり</t>
  </si>
  <si>
    <r>
      <t xml:space="preserve">2-2) </t>
    </r>
    <r>
      <rPr>
        <sz val="9"/>
        <rFont val="ＭＳ Ｐゴシック"/>
        <family val="3"/>
        <charset val="128"/>
        <scheme val="major"/>
      </rPr>
      <t>合計</t>
    </r>
    <rPh sb="5" eb="7">
      <t>ゴウケイ</t>
    </rPh>
    <phoneticPr fontId="7"/>
  </si>
  <si>
    <t>　２－３． プレスクリーニングがある場合、当該スクリーニングによる脱落症例１症例ごとに請求する</t>
    <rPh sb="18" eb="20">
      <t>バアイ</t>
    </rPh>
    <rPh sb="21" eb="23">
      <t>トウガイ</t>
    </rPh>
    <rPh sb="33" eb="35">
      <t>ダツラク</t>
    </rPh>
    <rPh sb="43" eb="45">
      <t>セイキュウ</t>
    </rPh>
    <phoneticPr fontId="7"/>
  </si>
  <si>
    <r>
      <t xml:space="preserve">1-2) </t>
    </r>
    <r>
      <rPr>
        <sz val="9"/>
        <rFont val="ＭＳ Ｐゴシック"/>
        <family val="3"/>
        <charset val="128"/>
      </rPr>
      <t>合計</t>
    </r>
    <rPh sb="5" eb="7">
      <t>ゴウケイ</t>
    </rPh>
    <phoneticPr fontId="7"/>
  </si>
  <si>
    <t>　１－３． 審査を集約化（外部実施医療機関の審査受託）する場合、契約時に請求する</t>
    <rPh sb="6" eb="8">
      <t>シンサ</t>
    </rPh>
    <rPh sb="9" eb="12">
      <t>シュウヤクカ</t>
    </rPh>
    <rPh sb="13" eb="15">
      <t>ガイブ</t>
    </rPh>
    <rPh sb="15" eb="17">
      <t>ジッシ</t>
    </rPh>
    <rPh sb="17" eb="21">
      <t>イリョウキカン</t>
    </rPh>
    <rPh sb="22" eb="24">
      <t>シンサ</t>
    </rPh>
    <rPh sb="24" eb="26">
      <t>ジュタク</t>
    </rPh>
    <rPh sb="29" eb="31">
      <t>バアイ</t>
    </rPh>
    <rPh sb="32" eb="35">
      <t>ケイヤクジ</t>
    </rPh>
    <rPh sb="36" eb="38">
      <t>セイキュウ</t>
    </rPh>
    <phoneticPr fontId="7"/>
  </si>
  <si>
    <t>選択してください</t>
  </si>
  <si>
    <t>1契約当たり。審査受託が</t>
    <rPh sb="1" eb="3">
      <t>ケイヤク</t>
    </rPh>
    <rPh sb="3" eb="4">
      <t>ア</t>
    </rPh>
    <phoneticPr fontId="7"/>
  </si>
  <si>
    <t>施設(数)</t>
    <rPh sb="0" eb="2">
      <t>シセツ</t>
    </rPh>
    <rPh sb="3" eb="4">
      <t>カズ</t>
    </rPh>
    <phoneticPr fontId="5"/>
  </si>
  <si>
    <r>
      <t xml:space="preserve">2-3) </t>
    </r>
    <r>
      <rPr>
        <sz val="9"/>
        <rFont val="ＭＳ Ｐゴシック"/>
        <family val="3"/>
        <charset val="128"/>
        <scheme val="major"/>
      </rPr>
      <t>合計</t>
    </r>
    <rPh sb="5" eb="7">
      <t>ゴウケイ</t>
    </rPh>
    <phoneticPr fontId="7"/>
  </si>
  <si>
    <r>
      <t xml:space="preserve">1-3) </t>
    </r>
    <r>
      <rPr>
        <sz val="9"/>
        <rFont val="ＭＳ Ｐゴシック"/>
        <family val="3"/>
        <charset val="128"/>
      </rPr>
      <t>合計</t>
    </r>
    <rPh sb="5" eb="7">
      <t>ゴウケイ</t>
    </rPh>
    <phoneticPr fontId="7"/>
  </si>
  <si>
    <t>　１－４． 電子カルテのリモートSDVの利用する場合、PC貸与契約時に請求する</t>
    <rPh sb="20" eb="22">
      <t>リヨウ</t>
    </rPh>
    <rPh sb="24" eb="26">
      <t>バアイ</t>
    </rPh>
    <rPh sb="29" eb="31">
      <t>タイヨ</t>
    </rPh>
    <rPh sb="31" eb="34">
      <t>ケイヤクジ</t>
    </rPh>
    <rPh sb="35" eb="37">
      <t>セイキュウ</t>
    </rPh>
    <phoneticPr fontId="7"/>
  </si>
  <si>
    <r>
      <t>　２－４． 電子カルテのリモートSDVを利用</t>
    </r>
    <r>
      <rPr>
        <sz val="9"/>
        <rFont val="ＭＳ Ｐゴシック"/>
        <family val="3"/>
        <charset val="128"/>
        <scheme val="major"/>
      </rPr>
      <t>の</t>
    </r>
    <r>
      <rPr>
        <b/>
        <sz val="9"/>
        <rFont val="ＭＳ Ｐゴシック"/>
        <family val="3"/>
        <charset val="128"/>
        <scheme val="major"/>
      </rPr>
      <t>場合、治験実施症例1例ごとに請求する</t>
    </r>
    <rPh sb="26" eb="28">
      <t>チケン</t>
    </rPh>
    <rPh sb="28" eb="30">
      <t>ジッシ</t>
    </rPh>
    <rPh sb="30" eb="32">
      <t>ショウレイ</t>
    </rPh>
    <rPh sb="33" eb="34">
      <t>レイ</t>
    </rPh>
    <phoneticPr fontId="7"/>
  </si>
  <si>
    <t>契約1件当たり</t>
    <rPh sb="0" eb="2">
      <t>ケイヤク</t>
    </rPh>
    <rPh sb="3" eb="4">
      <t>ケン</t>
    </rPh>
    <rPh sb="4" eb="5">
      <t>ア</t>
    </rPh>
    <phoneticPr fontId="7"/>
  </si>
  <si>
    <t>PC貸与期間</t>
    <rPh sb="2" eb="6">
      <t>タイヨキカン</t>
    </rPh>
    <phoneticPr fontId="5"/>
  </si>
  <si>
    <t>ヶ月</t>
    <rPh sb="1" eb="2">
      <t>ゲツ</t>
    </rPh>
    <phoneticPr fontId="5"/>
  </si>
  <si>
    <t>同上</t>
    <rPh sb="0" eb="2">
      <t>ドウジョウ</t>
    </rPh>
    <phoneticPr fontId="5"/>
  </si>
  <si>
    <r>
      <t xml:space="preserve">1-4) </t>
    </r>
    <r>
      <rPr>
        <sz val="9"/>
        <rFont val="ＭＳ Ｐゴシック"/>
        <family val="3"/>
        <charset val="128"/>
      </rPr>
      <t>合計</t>
    </r>
    <rPh sb="5" eb="7">
      <t>ゴウケイ</t>
    </rPh>
    <phoneticPr fontId="7"/>
  </si>
  <si>
    <r>
      <t xml:space="preserve">2-4) </t>
    </r>
    <r>
      <rPr>
        <sz val="9"/>
        <rFont val="ＭＳ Ｐゴシック"/>
        <family val="3"/>
        <charset val="128"/>
        <scheme val="major"/>
      </rPr>
      <t>合計</t>
    </r>
    <rPh sb="5" eb="7">
      <t>ゴウケイ</t>
    </rPh>
    <phoneticPr fontId="7"/>
  </si>
  <si>
    <t>1.契約単位算定経費①（初回契約時に算定する経費）</t>
    <rPh sb="2" eb="4">
      <t>ケイヤク</t>
    </rPh>
    <rPh sb="4" eb="6">
      <t>タンイ</t>
    </rPh>
    <rPh sb="6" eb="8">
      <t>サンテイ</t>
    </rPh>
    <rPh sb="8" eb="10">
      <t>ケイヒ</t>
    </rPh>
    <rPh sb="12" eb="14">
      <t>ショカイ</t>
    </rPh>
    <rPh sb="14" eb="16">
      <t>ケイヤク</t>
    </rPh>
    <rPh sb="16" eb="17">
      <t>ジ</t>
    </rPh>
    <rPh sb="18" eb="20">
      <t>サンテイ</t>
    </rPh>
    <rPh sb="22" eb="24">
      <t>ケイヒ</t>
    </rPh>
    <phoneticPr fontId="5"/>
  </si>
  <si>
    <t>□</t>
    <phoneticPr fontId="5"/>
  </si>
  <si>
    <t>1-1の合計</t>
    <rPh sb="4" eb="6">
      <t>ゴウケイ</t>
    </rPh>
    <phoneticPr fontId="5"/>
  </si>
  <si>
    <t>1-3の合計</t>
    <rPh sb="4" eb="6">
      <t>ゴウケイ</t>
    </rPh>
    <phoneticPr fontId="5"/>
  </si>
  <si>
    <t>1-4の合計</t>
    <rPh sb="4" eb="6">
      <t>ゴウケイ</t>
    </rPh>
    <phoneticPr fontId="5"/>
  </si>
  <si>
    <t>合計</t>
    <rPh sb="0" eb="2">
      <t>ゴウケイ</t>
    </rPh>
    <phoneticPr fontId="5"/>
  </si>
  <si>
    <t>は、選択/入力が必要です。</t>
    <rPh sb="2" eb="4">
      <t>センタク</t>
    </rPh>
    <rPh sb="5" eb="7">
      <t>ニュウリョク</t>
    </rPh>
    <rPh sb="8" eb="10">
      <t>ヒツヨウ</t>
    </rPh>
    <phoneticPr fontId="5"/>
  </si>
  <si>
    <t>＋</t>
    <phoneticPr fontId="5"/>
  </si>
  <si>
    <t>＝</t>
    <phoneticPr fontId="5"/>
  </si>
  <si>
    <t>2.契約単位算定経費②（年度更新時に算定する経費）</t>
    <rPh sb="2" eb="4">
      <t>ケイヤク</t>
    </rPh>
    <rPh sb="4" eb="6">
      <t>タンイ</t>
    </rPh>
    <rPh sb="6" eb="8">
      <t>サンテイ</t>
    </rPh>
    <rPh sb="8" eb="10">
      <t>ケイヒ</t>
    </rPh>
    <rPh sb="12" eb="17">
      <t>ネンドコウシンジ</t>
    </rPh>
    <rPh sb="18" eb="20">
      <t>サンテイ</t>
    </rPh>
    <rPh sb="22" eb="24">
      <t>ケイヒ</t>
    </rPh>
    <phoneticPr fontId="5"/>
  </si>
  <si>
    <t>1-2の合計</t>
    <rPh sb="4" eb="6">
      <t>ゴウケイ</t>
    </rPh>
    <phoneticPr fontId="5"/>
  </si>
  <si>
    <t>3.症例単位算定経費</t>
    <rPh sb="2" eb="4">
      <t>ショウレイ</t>
    </rPh>
    <rPh sb="4" eb="6">
      <t>タンイ</t>
    </rPh>
    <rPh sb="6" eb="10">
      <t>サンテイケイヒ</t>
    </rPh>
    <phoneticPr fontId="5"/>
  </si>
  <si>
    <t>4.脱落症例に係る経費</t>
    <rPh sb="2" eb="6">
      <t>ダツラクショウレイ</t>
    </rPh>
    <rPh sb="7" eb="8">
      <t>カカワ</t>
    </rPh>
    <rPh sb="9" eb="11">
      <t>ケイヒ</t>
    </rPh>
    <phoneticPr fontId="5"/>
  </si>
  <si>
    <t>5.プレスクリーニングでの脱落症例に係る経費</t>
    <rPh sb="13" eb="15">
      <t>ダツラク</t>
    </rPh>
    <rPh sb="15" eb="17">
      <t>ショウレイ</t>
    </rPh>
    <rPh sb="18" eb="19">
      <t>カカワ</t>
    </rPh>
    <rPh sb="20" eb="22">
      <t>ケイヒ</t>
    </rPh>
    <phoneticPr fontId="5"/>
  </si>
  <si>
    <t>2-1の合計</t>
    <rPh sb="4" eb="6">
      <t>ゴウケイ</t>
    </rPh>
    <phoneticPr fontId="5"/>
  </si>
  <si>
    <t>2-4の合計</t>
    <rPh sb="4" eb="6">
      <t>ゴウケイ</t>
    </rPh>
    <phoneticPr fontId="5"/>
  </si>
  <si>
    <t>2-2の合計</t>
    <rPh sb="4" eb="6">
      <t>ゴウケイ</t>
    </rPh>
    <phoneticPr fontId="5"/>
  </si>
  <si>
    <t>2-3の合計</t>
    <rPh sb="4" eb="6">
      <t>ゴウケイ</t>
    </rPh>
    <phoneticPr fontId="5"/>
  </si>
  <si>
    <t>Ａ</t>
  </si>
  <si>
    <t>Ｃ</t>
    <phoneticPr fontId="7"/>
  </si>
  <si>
    <t>Ｆ</t>
    <phoneticPr fontId="7"/>
  </si>
  <si>
    <t>Ｇ</t>
    <phoneticPr fontId="7"/>
  </si>
  <si>
    <t>Ｈ</t>
    <phoneticPr fontId="7"/>
  </si>
  <si>
    <t>Ｉ</t>
    <phoneticPr fontId="7"/>
  </si>
  <si>
    <t>要　　　　　　素</t>
  </si>
  <si>
    <t>ウエイト</t>
    <phoneticPr fontId="7"/>
  </si>
  <si>
    <t>Ⅰ
(ウエイト×1）</t>
    <phoneticPr fontId="7"/>
  </si>
  <si>
    <t>Ⅱ
(ウエイト×3）</t>
    <phoneticPr fontId="7"/>
  </si>
  <si>
    <t>Ⅲ
(ウエイト×5）</t>
    <phoneticPr fontId="7"/>
  </si>
  <si>
    <t>ポイント</t>
    <phoneticPr fontId="7"/>
  </si>
  <si>
    <t>軽　度</t>
    <rPh sb="0" eb="1">
      <t>ケイ</t>
    </rPh>
    <rPh sb="2" eb="3">
      <t>ド</t>
    </rPh>
    <phoneticPr fontId="7"/>
  </si>
  <si>
    <t>中等度</t>
    <rPh sb="0" eb="3">
      <t>チュウトウド</t>
    </rPh>
    <phoneticPr fontId="7"/>
  </si>
  <si>
    <t>重症又は重篤</t>
  </si>
  <si>
    <t>Ｂ</t>
  </si>
  <si>
    <t>入院・外来の別</t>
  </si>
  <si>
    <t>外　来</t>
  </si>
  <si>
    <t>入　院</t>
  </si>
  <si>
    <t>同一適応で欧米で承認</t>
    <rPh sb="0" eb="2">
      <t>ドウイツ</t>
    </rPh>
    <rPh sb="2" eb="4">
      <t>テキオウ</t>
    </rPh>
    <rPh sb="5" eb="7">
      <t>オウベイ</t>
    </rPh>
    <rPh sb="8" eb="10">
      <t>ショウニン</t>
    </rPh>
    <phoneticPr fontId="7"/>
  </si>
  <si>
    <t>未承認</t>
    <rPh sb="0" eb="3">
      <t>ミショウニン</t>
    </rPh>
    <phoneticPr fontId="7"/>
  </si>
  <si>
    <t>成　人</t>
  </si>
  <si>
    <t>Ｊ</t>
    <phoneticPr fontId="7"/>
  </si>
  <si>
    <t>Ｋ</t>
    <phoneticPr fontId="7"/>
  </si>
  <si>
    <t>１　回</t>
  </si>
  <si>
    <t>Ｌ</t>
    <phoneticPr fontId="7"/>
  </si>
  <si>
    <t>Ｍ</t>
    <phoneticPr fontId="7"/>
  </si>
  <si>
    <t>Ｎ</t>
    <phoneticPr fontId="7"/>
  </si>
  <si>
    <t>Ｏ</t>
    <phoneticPr fontId="7"/>
  </si>
  <si>
    <t>Ｐ</t>
    <phoneticPr fontId="7"/>
  </si>
  <si>
    <t>Ｑ</t>
    <phoneticPr fontId="7"/>
  </si>
  <si>
    <t>Ｒ</t>
    <phoneticPr fontId="7"/>
  </si>
  <si>
    <t>Ｓ</t>
    <phoneticPr fontId="7"/>
  </si>
  <si>
    <t>実施診療科</t>
    <rPh sb="0" eb="2">
      <t>ジッシ</t>
    </rPh>
    <rPh sb="2" eb="5">
      <t>シンリョウカ</t>
    </rPh>
    <phoneticPr fontId="7"/>
  </si>
  <si>
    <t>眼科</t>
    <rPh sb="0" eb="2">
      <t>ガンカ</t>
    </rPh>
    <phoneticPr fontId="7"/>
  </si>
  <si>
    <t>合　　　　　　計</t>
    <rPh sb="0" eb="1">
      <t>ゴウ</t>
    </rPh>
    <phoneticPr fontId="7"/>
  </si>
  <si>
    <t>症例発表</t>
  </si>
  <si>
    <t>承認申請に使用される文書等の作成</t>
  </si>
  <si>
    <t>３０枚以内</t>
  </si>
  <si>
    <t>※</t>
    <phoneticPr fontId="7"/>
  </si>
  <si>
    <t>※</t>
    <phoneticPr fontId="5"/>
  </si>
  <si>
    <t xml:space="preserve"> 治験審査委員会審査受託施設一覧</t>
    <rPh sb="1" eb="3">
      <t>チケン</t>
    </rPh>
    <rPh sb="3" eb="5">
      <t>シンサ</t>
    </rPh>
    <rPh sb="5" eb="8">
      <t>イインカイ</t>
    </rPh>
    <rPh sb="8" eb="10">
      <t>シンサ</t>
    </rPh>
    <rPh sb="10" eb="12">
      <t>ジュタク</t>
    </rPh>
    <rPh sb="12" eb="14">
      <t>シセツ</t>
    </rPh>
    <rPh sb="14" eb="16">
      <t>イチラン</t>
    </rPh>
    <phoneticPr fontId="7"/>
  </si>
  <si>
    <t>実施医療機関名</t>
    <rPh sb="0" eb="2">
      <t>ジッシ</t>
    </rPh>
    <rPh sb="2" eb="4">
      <t>イリョウ</t>
    </rPh>
    <rPh sb="4" eb="6">
      <t>キカン</t>
    </rPh>
    <rPh sb="6" eb="7">
      <t>メイ</t>
    </rPh>
    <phoneticPr fontId="5"/>
  </si>
  <si>
    <t>実施医療機関の長の職名・氏名</t>
    <rPh sb="0" eb="2">
      <t>ジッシ</t>
    </rPh>
    <rPh sb="2" eb="4">
      <t>イリョウ</t>
    </rPh>
    <rPh sb="4" eb="6">
      <t>キカン</t>
    </rPh>
    <rPh sb="7" eb="8">
      <t>チョウ</t>
    </rPh>
    <rPh sb="9" eb="11">
      <t>ショクメイ</t>
    </rPh>
    <rPh sb="12" eb="14">
      <t>シメイ</t>
    </rPh>
    <phoneticPr fontId="5"/>
  </si>
  <si>
    <t>整理番号</t>
    <rPh sb="0" eb="2">
      <t>セイリ</t>
    </rPh>
    <rPh sb="2" eb="4">
      <t>バンゴウ</t>
    </rPh>
    <phoneticPr fontId="5"/>
  </si>
  <si>
    <t>他の実施医長機関の審査を本院が受託する場合は、その医療機関名を記載してください。</t>
    <rPh sb="0" eb="1">
      <t>ホカ</t>
    </rPh>
    <rPh sb="2" eb="4">
      <t>ジッシ</t>
    </rPh>
    <rPh sb="4" eb="6">
      <t>イチョウ</t>
    </rPh>
    <rPh sb="6" eb="8">
      <t>キカン</t>
    </rPh>
    <rPh sb="9" eb="11">
      <t>シンサ</t>
    </rPh>
    <rPh sb="12" eb="14">
      <t>ホンイン</t>
    </rPh>
    <rPh sb="15" eb="17">
      <t>ジュタク</t>
    </rPh>
    <rPh sb="19" eb="21">
      <t>バアイ</t>
    </rPh>
    <rPh sb="25" eb="27">
      <t>イリョウ</t>
    </rPh>
    <rPh sb="27" eb="29">
      <t>キカン</t>
    </rPh>
    <rPh sb="29" eb="30">
      <t>メイ</t>
    </rPh>
    <rPh sb="31" eb="33">
      <t>キサイ</t>
    </rPh>
    <phoneticPr fontId="5"/>
  </si>
  <si>
    <t>⑬RSDV業務経費</t>
    <rPh sb="5" eb="7">
      <t>ギョウム</t>
    </rPh>
    <rPh sb="7" eb="9">
      <t>ケイヒ</t>
    </rPh>
    <phoneticPr fontId="7"/>
  </si>
  <si>
    <t>⑫RSDV端末利用費</t>
    <rPh sb="5" eb="7">
      <t>タンマツ</t>
    </rPh>
    <rPh sb="7" eb="9">
      <t>リヨウ</t>
    </rPh>
    <rPh sb="9" eb="10">
      <t>ヒ</t>
    </rPh>
    <phoneticPr fontId="7"/>
  </si>
  <si>
    <t>①～⑩の合計額の10%に相当する額</t>
    <rPh sb="4" eb="7">
      <t>ゴウケイガク</t>
    </rPh>
    <rPh sb="12" eb="14">
      <t>ソウトウ</t>
    </rPh>
    <rPh sb="16" eb="17">
      <t>ガク</t>
    </rPh>
    <phoneticPr fontId="5"/>
  </si>
  <si>
    <t>⑫の合計額の10%に相当する額</t>
    <rPh sb="2" eb="5">
      <t>ゴウケイガク</t>
    </rPh>
    <rPh sb="10" eb="12">
      <t>ソウトウ</t>
    </rPh>
    <rPh sb="14" eb="15">
      <t>ガク</t>
    </rPh>
    <phoneticPr fontId="5"/>
  </si>
  <si>
    <t>⑦⑨の合計額の10%に相当する額</t>
    <rPh sb="3" eb="6">
      <t>ゴウケイガク</t>
    </rPh>
    <rPh sb="11" eb="13">
      <t>ソウトウ</t>
    </rPh>
    <rPh sb="15" eb="16">
      <t>ガク</t>
    </rPh>
    <phoneticPr fontId="5"/>
  </si>
  <si>
    <t>⑫⑬の合計額の10%に相当する額</t>
    <rPh sb="3" eb="6">
      <t>ゴウケイガク</t>
    </rPh>
    <rPh sb="11" eb="13">
      <t>ソウトウ</t>
    </rPh>
    <rPh sb="15" eb="16">
      <t>ガク</t>
    </rPh>
    <phoneticPr fontId="5"/>
  </si>
  <si>
    <t>部分に○印（回数の場合は数字）を入力していただくと、自動的に計算されます。</t>
    <rPh sb="0" eb="2">
      <t>ブブン</t>
    </rPh>
    <rPh sb="4" eb="5">
      <t>シルシ</t>
    </rPh>
    <rPh sb="6" eb="8">
      <t>カイスウ</t>
    </rPh>
    <rPh sb="9" eb="11">
      <t>バアイ</t>
    </rPh>
    <rPh sb="12" eb="14">
      <t>スウジ</t>
    </rPh>
    <rPh sb="16" eb="18">
      <t>ニュウリョク</t>
    </rPh>
    <rPh sb="26" eb="29">
      <t>ジドウテキ</t>
    </rPh>
    <rPh sb="30" eb="32">
      <t>ケイサン</t>
    </rPh>
    <phoneticPr fontId="7"/>
  </si>
  <si>
    <t>１契約当たりの症例発表等ポイント（b）</t>
    <rPh sb="7" eb="11">
      <t>ショウレイハッピョウ</t>
    </rPh>
    <rPh sb="11" eb="12">
      <t>トウ</t>
    </rPh>
    <phoneticPr fontId="7"/>
  </si>
  <si>
    <t>５１枚以上</t>
    <rPh sb="2" eb="3">
      <t>マイ</t>
    </rPh>
    <rPh sb="3" eb="5">
      <t>イジョウ</t>
    </rPh>
    <phoneticPr fontId="7"/>
  </si>
  <si>
    <t>３１～５０枚</t>
    <phoneticPr fontId="7"/>
  </si>
  <si>
    <t>１症例当たりのポイント(a)</t>
    <phoneticPr fontId="7"/>
  </si>
  <si>
    <t>試験の種類</t>
    <rPh sb="0" eb="2">
      <t>シケン</t>
    </rPh>
    <rPh sb="3" eb="5">
      <t>シュルイ</t>
    </rPh>
    <phoneticPr fontId="7"/>
  </si>
  <si>
    <t>（ウェイト×回数）</t>
    <rPh sb="6" eb="8">
      <t>カイスウ</t>
    </rPh>
    <phoneticPr fontId="7"/>
  </si>
  <si>
    <t>回数</t>
    <rPh sb="0" eb="2">
      <t>カイスウ</t>
    </rPh>
    <phoneticPr fontId="7"/>
  </si>
  <si>
    <t>生検回数</t>
    <rPh sb="0" eb="2">
      <t>セイケン</t>
    </rPh>
    <rPh sb="2" eb="4">
      <t>カイスウ</t>
    </rPh>
    <phoneticPr fontId="7"/>
  </si>
  <si>
    <t>特殊検査のための検体採取回数</t>
    <phoneticPr fontId="7"/>
  </si>
  <si>
    <t>侵襲的機能検査及び画像診断回数</t>
    <phoneticPr fontId="7"/>
  </si>
  <si>
    <t>１００以上</t>
    <phoneticPr fontId="7"/>
  </si>
  <si>
    <t>５０～９９</t>
    <phoneticPr fontId="7"/>
  </si>
  <si>
    <t>４９以下</t>
    <rPh sb="2" eb="4">
      <t>イカ</t>
    </rPh>
    <phoneticPr fontId="7"/>
  </si>
  <si>
    <t>１０以上</t>
    <rPh sb="2" eb="4">
      <t>イジョウ</t>
    </rPh>
    <phoneticPr fontId="7"/>
  </si>
  <si>
    <t>５～９</t>
    <phoneticPr fontId="7"/>
  </si>
  <si>
    <t>４以下</t>
    <rPh sb="1" eb="3">
      <t>イカ</t>
    </rPh>
    <phoneticPr fontId="7"/>
  </si>
  <si>
    <t>臨床症状観察項目数</t>
    <phoneticPr fontId="7"/>
  </si>
  <si>
    <t>チェックポイントの経過観察回数</t>
    <phoneticPr fontId="7"/>
  </si>
  <si>
    <t>３０以上</t>
    <rPh sb="2" eb="4">
      <t>イジョウ</t>
    </rPh>
    <phoneticPr fontId="7"/>
  </si>
  <si>
    <t>２０～２９</t>
    <phoneticPr fontId="7"/>
  </si>
  <si>
    <t>１９以下</t>
    <rPh sb="2" eb="4">
      <t>イカ</t>
    </rPh>
    <phoneticPr fontId="7"/>
  </si>
  <si>
    <t>被験者の選出（適格＋除外規準数）</t>
    <phoneticPr fontId="7"/>
  </si>
  <si>
    <t>新生児、低体重出生児</t>
    <phoneticPr fontId="7"/>
  </si>
  <si>
    <t>小児、成人（高齢者、肝、腎障害等合併有）</t>
    <phoneticPr fontId="7"/>
  </si>
  <si>
    <t>被験者層</t>
    <rPh sb="0" eb="3">
      <t>ヒケンシャ</t>
    </rPh>
    <rPh sb="3" eb="4">
      <t>ソウ</t>
    </rPh>
    <phoneticPr fontId="7"/>
  </si>
  <si>
    <t>Ｅ</t>
    <phoneticPr fontId="7"/>
  </si>
  <si>
    <t>対象疾患の重篤度</t>
    <rPh sb="0" eb="2">
      <t>タイショウ</t>
    </rPh>
    <phoneticPr fontId="7"/>
  </si>
  <si>
    <t>治験経費積算内訳（ポイント数（a））</t>
    <phoneticPr fontId="7"/>
  </si>
  <si>
    <t>部分に○印（回数の場合は数字）を入力していただくと、自動的に計算されます。</t>
    <rPh sb="0" eb="2">
      <t>ブブン</t>
    </rPh>
    <rPh sb="4" eb="5">
      <t>シルシ</t>
    </rPh>
    <rPh sb="16" eb="18">
      <t>ニュウリョク</t>
    </rPh>
    <rPh sb="26" eb="29">
      <t>ジドウテキ</t>
    </rPh>
    <rPh sb="30" eb="32">
      <t>ケイサン</t>
    </rPh>
    <phoneticPr fontId="7"/>
  </si>
  <si>
    <t>１症例当たりの脱落症例ポイント（c）</t>
    <rPh sb="7" eb="9">
      <t>ダツラク</t>
    </rPh>
    <rPh sb="9" eb="11">
      <t>ショウレイ</t>
    </rPh>
    <phoneticPr fontId="7"/>
  </si>
  <si>
    <t>観察期の侵襲的機能検査及び画像診断回数</t>
    <rPh sb="0" eb="2">
      <t>カンサツ</t>
    </rPh>
    <rPh sb="2" eb="3">
      <t>キ</t>
    </rPh>
    <phoneticPr fontId="7"/>
  </si>
  <si>
    <t>G</t>
    <phoneticPr fontId="7"/>
  </si>
  <si>
    <t>観察期の一般的臨床検査＋非侵襲的機能検査及び画像診断項目数</t>
    <rPh sb="0" eb="2">
      <t>カンサツ</t>
    </rPh>
    <rPh sb="2" eb="3">
      <t>キ</t>
    </rPh>
    <phoneticPr fontId="7"/>
  </si>
  <si>
    <t>F</t>
    <phoneticPr fontId="7"/>
  </si>
  <si>
    <t>観察期の臨床症状観察項目数</t>
    <rPh sb="0" eb="2">
      <t>カンサツ</t>
    </rPh>
    <rPh sb="2" eb="3">
      <t>キ</t>
    </rPh>
    <phoneticPr fontId="7"/>
  </si>
  <si>
    <t>E</t>
    <phoneticPr fontId="7"/>
  </si>
  <si>
    <t>３回以上</t>
    <rPh sb="1" eb="2">
      <t>カイ</t>
    </rPh>
    <rPh sb="2" eb="4">
      <t>イジョウ</t>
    </rPh>
    <phoneticPr fontId="7"/>
  </si>
  <si>
    <t>２回</t>
    <rPh sb="1" eb="2">
      <t>カイ</t>
    </rPh>
    <phoneticPr fontId="7"/>
  </si>
  <si>
    <t>１回</t>
    <rPh sb="1" eb="2">
      <t>カイ</t>
    </rPh>
    <phoneticPr fontId="7"/>
  </si>
  <si>
    <t>D</t>
    <phoneticPr fontId="7"/>
  </si>
  <si>
    <t>C</t>
    <phoneticPr fontId="7"/>
  </si>
  <si>
    <t>A</t>
    <phoneticPr fontId="7"/>
  </si>
  <si>
    <t>別紙２</t>
    <rPh sb="0" eb="2">
      <t>ベッシ</t>
    </rPh>
    <phoneticPr fontId="5"/>
  </si>
  <si>
    <t>別紙３</t>
    <rPh sb="0" eb="2">
      <t>ベッシ</t>
    </rPh>
    <phoneticPr fontId="5"/>
  </si>
  <si>
    <t>□医薬品　□医療機器　■再生医療等製品</t>
    <phoneticPr fontId="5"/>
  </si>
  <si>
    <t>治験経費算定明細書（再生医療等製品治験）</t>
    <rPh sb="6" eb="9">
      <t>メイサイショ</t>
    </rPh>
    <rPh sb="10" eb="12">
      <t>サイセイ</t>
    </rPh>
    <rPh sb="12" eb="15">
      <t>イリョウトウ</t>
    </rPh>
    <rPh sb="15" eb="17">
      <t>セイヒン</t>
    </rPh>
    <rPh sb="17" eb="19">
      <t>チケン</t>
    </rPh>
    <phoneticPr fontId="7"/>
  </si>
  <si>
    <t>④治験製品等管理料</t>
    <rPh sb="1" eb="3">
      <t>チケン</t>
    </rPh>
    <rPh sb="3" eb="5">
      <t>セイヒン</t>
    </rPh>
    <rPh sb="5" eb="6">
      <t>トウ</t>
    </rPh>
    <rPh sb="6" eb="9">
      <t>カンリリョウ</t>
    </rPh>
    <phoneticPr fontId="5"/>
  </si>
  <si>
    <t>（再生医療等製品治験）</t>
    <rPh sb="1" eb="3">
      <t>サイセイ</t>
    </rPh>
    <rPh sb="3" eb="5">
      <t>イリョウ</t>
    </rPh>
    <rPh sb="5" eb="6">
      <t>トウ</t>
    </rPh>
    <rPh sb="6" eb="8">
      <t>セイヒン</t>
    </rPh>
    <rPh sb="8" eb="10">
      <t>チケン</t>
    </rPh>
    <phoneticPr fontId="7"/>
  </si>
  <si>
    <t>治験製品製造承認の状況</t>
    <rPh sb="0" eb="2">
      <t>チケン</t>
    </rPh>
    <rPh sb="2" eb="4">
      <t>セイヒン</t>
    </rPh>
    <rPh sb="4" eb="6">
      <t>セイゾウ</t>
    </rPh>
    <rPh sb="6" eb="8">
      <t>ショウニン</t>
    </rPh>
    <rPh sb="9" eb="11">
      <t>ジョウキョウ</t>
    </rPh>
    <phoneticPr fontId="7"/>
  </si>
  <si>
    <t>同一適応で国内で承認</t>
    <rPh sb="0" eb="2">
      <t>ドウイツ</t>
    </rPh>
    <rPh sb="2" eb="4">
      <t>テキオウ</t>
    </rPh>
    <rPh sb="5" eb="7">
      <t>コクナイ</t>
    </rPh>
    <rPh sb="8" eb="10">
      <t>ショウニン</t>
    </rPh>
    <phoneticPr fontId="7"/>
  </si>
  <si>
    <t>Ｄ</t>
    <phoneticPr fontId="7"/>
  </si>
  <si>
    <t>採取方法の侵襲度</t>
    <rPh sb="0" eb="2">
      <t>サイシュ</t>
    </rPh>
    <rPh sb="2" eb="4">
      <t>ホウホウ</t>
    </rPh>
    <rPh sb="5" eb="7">
      <t>シンシュウ</t>
    </rPh>
    <rPh sb="7" eb="8">
      <t>ド</t>
    </rPh>
    <phoneticPr fontId="7"/>
  </si>
  <si>
    <t>軽度</t>
    <rPh sb="0" eb="2">
      <t>ケイド</t>
    </rPh>
    <phoneticPr fontId="29"/>
  </si>
  <si>
    <t>高度</t>
    <rPh sb="0" eb="2">
      <t>コウド</t>
    </rPh>
    <phoneticPr fontId="7"/>
  </si>
  <si>
    <t>採取回数</t>
    <rPh sb="0" eb="2">
      <t>サイシュ</t>
    </rPh>
    <rPh sb="2" eb="4">
      <t>カイスウ</t>
    </rPh>
    <phoneticPr fontId="7"/>
  </si>
  <si>
    <t>投与経路</t>
    <rPh sb="0" eb="2">
      <t>トウヨ</t>
    </rPh>
    <rPh sb="2" eb="4">
      <t>ケイロ</t>
    </rPh>
    <phoneticPr fontId="7"/>
  </si>
  <si>
    <t>外用</t>
    <rPh sb="0" eb="2">
      <t>ガイヨウ</t>
    </rPh>
    <phoneticPr fontId="29"/>
  </si>
  <si>
    <t>注射</t>
    <rPh sb="0" eb="2">
      <t>チュウシャ</t>
    </rPh>
    <phoneticPr fontId="7"/>
  </si>
  <si>
    <t>手術を伴うもの</t>
    <rPh sb="0" eb="2">
      <t>シュジュツ</t>
    </rPh>
    <rPh sb="3" eb="4">
      <t>トモナ</t>
    </rPh>
    <phoneticPr fontId="7"/>
  </si>
  <si>
    <t>対照製品の有無</t>
    <rPh sb="0" eb="2">
      <t>タイショウ</t>
    </rPh>
    <rPh sb="2" eb="4">
      <t>セイヒン</t>
    </rPh>
    <rPh sb="5" eb="7">
      <t>ウム</t>
    </rPh>
    <phoneticPr fontId="7"/>
  </si>
  <si>
    <t>あり</t>
    <phoneticPr fontId="7"/>
  </si>
  <si>
    <t>１９以下</t>
    <rPh sb="2" eb="4">
      <t>イカ</t>
    </rPh>
    <phoneticPr fontId="29"/>
  </si>
  <si>
    <t>一般的臨床検査＋非侵襲的機能検査及び画像診断項目数</t>
    <phoneticPr fontId="29"/>
  </si>
  <si>
    <t>first-in-man以外</t>
    <rPh sb="12" eb="14">
      <t>イガイ</t>
    </rPh>
    <phoneticPr fontId="7"/>
  </si>
  <si>
    <t>first-in-man</t>
    <phoneticPr fontId="7"/>
  </si>
  <si>
    <t>脱落症例経費積算内訳（ポイント数(c)）</t>
    <rPh sb="0" eb="2">
      <t>ダツラク</t>
    </rPh>
    <rPh sb="2" eb="4">
      <t>ショウレイ</t>
    </rPh>
    <rPh sb="4" eb="6">
      <t>ケイヒ</t>
    </rPh>
    <rPh sb="6" eb="8">
      <t>セキサン</t>
    </rPh>
    <rPh sb="8" eb="10">
      <t>ウチワケ</t>
    </rPh>
    <rPh sb="15" eb="16">
      <t>スウ</t>
    </rPh>
    <phoneticPr fontId="7"/>
  </si>
  <si>
    <t>（再生医療等製品治験）</t>
    <rPh sb="1" eb="3">
      <t>サイセイ</t>
    </rPh>
    <rPh sb="3" eb="6">
      <t>イリョウトウ</t>
    </rPh>
    <rPh sb="6" eb="8">
      <t>セイヒン</t>
    </rPh>
    <rPh sb="8" eb="10">
      <t>チケン</t>
    </rPh>
    <phoneticPr fontId="7"/>
  </si>
  <si>
    <t>B</t>
    <phoneticPr fontId="29"/>
  </si>
  <si>
    <t>低度</t>
    <rPh sb="0" eb="2">
      <t>テイド</t>
    </rPh>
    <phoneticPr fontId="29"/>
  </si>
  <si>
    <t>H</t>
    <phoneticPr fontId="7"/>
  </si>
  <si>
    <t>I</t>
    <phoneticPr fontId="7"/>
  </si>
  <si>
    <t>J</t>
    <phoneticPr fontId="7"/>
  </si>
  <si>
    <t>観察期の特殊検査のための検体採取回数</t>
    <rPh sb="0" eb="2">
      <t>カンサツ</t>
    </rPh>
    <rPh sb="2" eb="3">
      <t>キ</t>
    </rPh>
    <phoneticPr fontId="7"/>
  </si>
  <si>
    <t>K</t>
    <phoneticPr fontId="7"/>
  </si>
  <si>
    <t>観察期の生検回数</t>
    <rPh sb="0" eb="2">
      <t>カンサツ</t>
    </rPh>
    <rPh sb="2" eb="3">
      <t>キ</t>
    </rPh>
    <rPh sb="4" eb="6">
      <t>セイケン</t>
    </rPh>
    <rPh sb="6" eb="8">
      <t>カイスウ</t>
    </rPh>
    <phoneticPr fontId="7"/>
  </si>
  <si>
    <t>ポイント（b）</t>
    <phoneticPr fontId="5"/>
  </si>
  <si>
    <t>　１－２． ２年度目以降毎年度請求する（初回審査月が1,2,3月である場合は、翌年度より請求する）</t>
    <phoneticPr fontId="5"/>
  </si>
  <si>
    <t>単価</t>
    <rPh sb="0" eb="2">
      <t>タンカ</t>
    </rPh>
    <phoneticPr fontId="5"/>
  </si>
  <si>
    <t>消費税</t>
    <rPh sb="0" eb="3">
      <t>ショウヒゼイ</t>
    </rPh>
    <phoneticPr fontId="5"/>
  </si>
  <si>
    <t>　１－３－２． 審査を集約化する場合、２年度目以降毎年度請求する（初回審査月が1,2,3月である場合は、翌年度より請求する）</t>
    <rPh sb="8" eb="10">
      <t>シンサ</t>
    </rPh>
    <rPh sb="11" eb="14">
      <t>シュウヤクカ</t>
    </rPh>
    <rPh sb="16" eb="18">
      <t>バアイ</t>
    </rPh>
    <rPh sb="20" eb="22">
      <t>ネンド</t>
    </rPh>
    <rPh sb="22" eb="23">
      <t>メ</t>
    </rPh>
    <rPh sb="23" eb="25">
      <t>イコウ</t>
    </rPh>
    <rPh sb="25" eb="28">
      <t>マイネンド</t>
    </rPh>
    <rPh sb="28" eb="30">
      <t>セイキュウ</t>
    </rPh>
    <phoneticPr fontId="7"/>
  </si>
  <si>
    <t>1契約当たり</t>
    <rPh sb="1" eb="3">
      <t>ケイヤク</t>
    </rPh>
    <rPh sb="3" eb="4">
      <t>ア</t>
    </rPh>
    <phoneticPr fontId="7"/>
  </si>
  <si>
    <t>⑭CT・MRI・PET読影経費</t>
    <rPh sb="11" eb="15">
      <t>ドクエイケイヒ</t>
    </rPh>
    <phoneticPr fontId="5"/>
  </si>
  <si>
    <t>⑯全身PET-CT読影経費</t>
    <rPh sb="1" eb="3">
      <t>ゼンシン</t>
    </rPh>
    <rPh sb="9" eb="13">
      <t>ドクエイケイヒ</t>
    </rPh>
    <phoneticPr fontId="5"/>
  </si>
  <si>
    <t>1-3-2の合計</t>
    <rPh sb="6" eb="8">
      <t>ゴウケイ</t>
    </rPh>
    <phoneticPr fontId="5"/>
  </si>
  <si>
    <t>⑮被験者負担軽減費</t>
    <rPh sb="1" eb="4">
      <t>ヒケンシャ</t>
    </rPh>
    <rPh sb="4" eb="6">
      <t>フタン</t>
    </rPh>
    <rPh sb="6" eb="8">
      <t>ケイゲン</t>
    </rPh>
    <rPh sb="8" eb="9">
      <t>ヒ</t>
    </rPh>
    <phoneticPr fontId="5"/>
  </si>
  <si>
    <t>の内容（自動反映）を確認してください。</t>
    <rPh sb="1" eb="3">
      <t>ナイヨウ</t>
    </rPh>
    <rPh sb="4" eb="8">
      <t>ジドウハンエイ</t>
    </rPh>
    <rPh sb="10" eb="12">
      <t>カクニン</t>
    </rPh>
    <phoneticPr fontId="5"/>
  </si>
  <si>
    <t>要選択</t>
  </si>
  <si>
    <t>１契約当たり。 ※CPCの利用料金がある場合はそれを適用すること</t>
    <rPh sb="1" eb="3">
      <t>ケイヤク</t>
    </rPh>
    <rPh sb="3" eb="4">
      <t>ア</t>
    </rPh>
    <rPh sb="20" eb="22">
      <t>バアイ</t>
    </rPh>
    <rPh sb="26" eb="28">
      <t>テキヨウ</t>
    </rPh>
    <phoneticPr fontId="7"/>
  </si>
  <si>
    <t>③の合計額の10%に相当する額</t>
    <rPh sb="2" eb="5">
      <t>ゴウケイガク</t>
    </rPh>
    <rPh sb="10" eb="12">
      <t>ソウトウ</t>
    </rPh>
    <rPh sb="14" eb="15">
      <t>ガク</t>
    </rPh>
    <phoneticPr fontId="5"/>
  </si>
  <si>
    <t>②③の合計額の10%に相当する額</t>
    <rPh sb="3" eb="6">
      <t>ゴウケイガク</t>
    </rPh>
    <rPh sb="11" eb="13">
      <t>ソウトウ</t>
    </rPh>
    <rPh sb="15" eb="16">
      <t>ガク</t>
    </rPh>
    <phoneticPr fontId="5"/>
  </si>
  <si>
    <t>2025年11月改訂版</t>
    <rPh sb="4" eb="5">
      <t>ネン</t>
    </rPh>
    <rPh sb="7" eb="8">
      <t>ガツ</t>
    </rPh>
    <rPh sb="8" eb="10">
      <t>カイテイ</t>
    </rPh>
    <rPh sb="10" eb="11">
      <t>バン</t>
    </rPh>
    <phoneticPr fontId="5"/>
  </si>
  <si>
    <t>⑦⑨⑭⑯の合計額の10%に相当する額</t>
    <rPh sb="5" eb="8">
      <t>ゴウケイガク</t>
    </rPh>
    <rPh sb="13" eb="15">
      <t>ソウトウ</t>
    </rPh>
    <rPh sb="17" eb="18">
      <t>ガク</t>
    </rPh>
    <phoneticPr fontId="5"/>
  </si>
  <si>
    <t>　２－２． 脱落症例（同意を取得したが治験製品移植に至らなかった症例）１症例ごとに請求する</t>
    <rPh sb="21" eb="23">
      <t>セイヒン</t>
    </rPh>
    <rPh sb="23" eb="25">
      <t>イショク</t>
    </rPh>
    <rPh sb="41" eb="43">
      <t>セイキュウ</t>
    </rPh>
    <phoneticPr fontId="7"/>
  </si>
  <si>
    <r>
      <t>1契約当たり。</t>
    </r>
    <r>
      <rPr>
        <sz val="8"/>
        <rFont val="ＭＳ Ｐゴシック"/>
        <family val="3"/>
        <charset val="128"/>
      </rPr>
      <t>但し、初回審査が1,2,3月は次年度分として徴収</t>
    </r>
    <rPh sb="1" eb="3">
      <t>ケイヤク</t>
    </rPh>
    <rPh sb="3" eb="4">
      <t>ア</t>
    </rPh>
    <phoneticPr fontId="7"/>
  </si>
  <si>
    <r>
      <t xml:space="preserve">1-3-2) </t>
    </r>
    <r>
      <rPr>
        <sz val="9"/>
        <rFont val="ＭＳ Ｐゴシック"/>
        <family val="3"/>
        <charset val="128"/>
      </rPr>
      <t>合計</t>
    </r>
    <rPh sb="7" eb="9">
      <t>ゴウケイ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</si>
</sst>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);[Red]\(#,##0\)"/>
    <numFmt numFmtId="177" formatCode="&quot;(a)&quot;General"/>
    <numFmt numFmtId="178" formatCode="&quot;(c)&quot;General"/>
  </numFmts>
  <fonts count="36">
    <font>
      <sz val="12"/>
      <name val="Osaka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Osaka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b/>
      <sz val="9"/>
      <name val="ＭＳ Ｐゴシック"/>
      <family val="3"/>
      <charset val="128"/>
      <scheme val="major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9"/>
      <color rgb="FFFF0000"/>
      <name val="ＭＳ Ｐゴシック"/>
      <family val="3"/>
      <charset val="128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38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9" fillId="0" borderId="0" applyFont="0" applyFill="0" applyBorder="0" applyAlignment="0" applyProtection="0"/>
    <xf numFmtId="0" fontId="1" fillId="0" borderId="0">
      <alignment vertical="center"/>
    </xf>
  </cellStyleXfs>
  <cellXfs count="326">
    <xf numFmtId="0" fontId="0" fillId="0" borderId="0" xfId="0"/>
    <xf numFmtId="0" fontId="8" fillId="0" borderId="0" xfId="2" applyFont="1"/>
    <xf numFmtId="0" fontId="8" fillId="0" borderId="0" xfId="2" applyFont="1" applyAlignment="1">
      <alignment vertical="center"/>
    </xf>
    <xf numFmtId="0" fontId="10" fillId="2" borderId="1" xfId="2" applyFont="1" applyFill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4" xfId="2" applyFont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0" borderId="6" xfId="2" applyFont="1" applyBorder="1" applyAlignment="1">
      <alignment horizontal="left" vertical="center" wrapText="1"/>
    </xf>
    <xf numFmtId="0" fontId="10" fillId="0" borderId="9" xfId="2" applyFont="1" applyBorder="1" applyAlignment="1">
      <alignment horizontal="center" vertical="center" wrapText="1"/>
    </xf>
    <xf numFmtId="0" fontId="8" fillId="0" borderId="11" xfId="2" applyFont="1" applyBorder="1" applyAlignment="1">
      <alignment vertical="center" wrapText="1"/>
    </xf>
    <xf numFmtId="0" fontId="10" fillId="0" borderId="6" xfId="2" applyFont="1" applyBorder="1" applyAlignment="1">
      <alignment horizontal="left" vertical="center" shrinkToFit="1"/>
    </xf>
    <xf numFmtId="0" fontId="10" fillId="0" borderId="14" xfId="2" applyFont="1" applyBorder="1" applyAlignment="1">
      <alignment horizontal="center" vertical="center" wrapText="1"/>
    </xf>
    <xf numFmtId="0" fontId="6" fillId="0" borderId="0" xfId="2" applyFont="1" applyAlignment="1">
      <alignment wrapText="1"/>
    </xf>
    <xf numFmtId="0" fontId="14" fillId="0" borderId="0" xfId="2" applyFont="1" applyAlignment="1">
      <alignment horizontal="center" vertical="top" wrapText="1"/>
    </xf>
    <xf numFmtId="0" fontId="8" fillId="0" borderId="0" xfId="2" applyFont="1" applyAlignment="1">
      <alignment wrapText="1"/>
    </xf>
    <xf numFmtId="0" fontId="6" fillId="0" borderId="0" xfId="2" applyFont="1" applyAlignment="1">
      <alignment vertical="top" wrapText="1"/>
    </xf>
    <xf numFmtId="0" fontId="10" fillId="0" borderId="0" xfId="2" applyFont="1" applyAlignment="1">
      <alignment vertical="top" wrapText="1"/>
    </xf>
    <xf numFmtId="0" fontId="15" fillId="0" borderId="0" xfId="2" applyFont="1" applyAlignment="1">
      <alignment vertical="top" wrapText="1"/>
    </xf>
    <xf numFmtId="0" fontId="10" fillId="3" borderId="1" xfId="2" applyFont="1" applyFill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shrinkToFit="1"/>
    </xf>
    <xf numFmtId="0" fontId="10" fillId="4" borderId="5" xfId="2" applyFont="1" applyFill="1" applyBorder="1" applyAlignment="1">
      <alignment horizontal="center" vertical="center" wrapText="1"/>
    </xf>
    <xf numFmtId="0" fontId="10" fillId="0" borderId="10" xfId="2" applyFont="1" applyBorder="1" applyAlignment="1">
      <alignment horizontal="left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/>
    </xf>
    <xf numFmtId="0" fontId="8" fillId="0" borderId="0" xfId="3" applyFont="1" applyProtection="1">
      <protection locked="0"/>
    </xf>
    <xf numFmtId="0" fontId="8" fillId="0" borderId="0" xfId="3" applyFont="1" applyAlignment="1" applyProtection="1">
      <alignment vertical="center"/>
      <protection locked="0"/>
    </xf>
    <xf numFmtId="0" fontId="8" fillId="0" borderId="0" xfId="3" applyFont="1" applyAlignment="1" applyProtection="1">
      <alignment wrapText="1"/>
      <protection locked="0"/>
    </xf>
    <xf numFmtId="0" fontId="6" fillId="0" borderId="0" xfId="3" applyFont="1" applyProtection="1">
      <protection locked="0"/>
    </xf>
    <xf numFmtId="0" fontId="6" fillId="0" borderId="0" xfId="3" applyFont="1" applyAlignment="1" applyProtection="1">
      <alignment horizontal="left" vertical="center"/>
      <protection locked="0"/>
    </xf>
    <xf numFmtId="0" fontId="6" fillId="0" borderId="0" xfId="3" applyFont="1" applyAlignment="1" applyProtection="1">
      <alignment vertical="center"/>
      <protection locked="0"/>
    </xf>
    <xf numFmtId="0" fontId="17" fillId="0" borderId="0" xfId="3" applyFont="1" applyProtection="1">
      <protection locked="0"/>
    </xf>
    <xf numFmtId="0" fontId="11" fillId="0" borderId="1" xfId="3" applyFont="1" applyBorder="1" applyAlignment="1" applyProtection="1">
      <alignment vertical="center"/>
      <protection locked="0"/>
    </xf>
    <xf numFmtId="0" fontId="8" fillId="0" borderId="1" xfId="3" applyFont="1" applyBorder="1" applyProtection="1">
      <protection locked="0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24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0" fillId="0" borderId="17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15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0" fillId="0" borderId="23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11" fillId="0" borderId="0" xfId="3" applyFont="1" applyAlignment="1">
      <alignment vertical="center"/>
    </xf>
    <xf numFmtId="0" fontId="11" fillId="0" borderId="0" xfId="3" applyFont="1"/>
    <xf numFmtId="0" fontId="20" fillId="0" borderId="20" xfId="0" applyFont="1" applyBorder="1" applyAlignment="1">
      <alignment vertical="center"/>
    </xf>
    <xf numFmtId="0" fontId="11" fillId="0" borderId="0" xfId="3" applyFont="1" applyAlignment="1" applyProtection="1">
      <alignment horizontal="center"/>
      <protection locked="0"/>
    </xf>
    <xf numFmtId="0" fontId="11" fillId="0" borderId="0" xfId="3" applyFont="1" applyProtection="1">
      <protection locked="0"/>
    </xf>
    <xf numFmtId="0" fontId="11" fillId="0" borderId="0" xfId="3" applyFont="1" applyAlignment="1" applyProtection="1">
      <alignment vertical="center"/>
      <protection locked="0"/>
    </xf>
    <xf numFmtId="176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41" fontId="20" fillId="0" borderId="0" xfId="0" applyNumberFormat="1" applyFont="1" applyAlignment="1">
      <alignment vertical="center"/>
    </xf>
    <xf numFmtId="176" fontId="20" fillId="0" borderId="0" xfId="0" applyNumberFormat="1" applyFont="1" applyAlignment="1">
      <alignment horizontal="right" vertical="center"/>
    </xf>
    <xf numFmtId="0" fontId="10" fillId="2" borderId="1" xfId="2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23" xfId="0" applyFont="1" applyBorder="1" applyAlignment="1">
      <alignment vertical="center"/>
    </xf>
    <xf numFmtId="0" fontId="23" fillId="0" borderId="17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3" fillId="0" borderId="5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23" fillId="0" borderId="2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3" applyFont="1" applyProtection="1">
      <protection locked="0"/>
    </xf>
    <xf numFmtId="176" fontId="23" fillId="0" borderId="0" xfId="0" applyNumberFormat="1" applyFont="1" applyAlignment="1">
      <alignment vertical="center"/>
    </xf>
    <xf numFmtId="0" fontId="23" fillId="0" borderId="0" xfId="0" applyFont="1"/>
    <xf numFmtId="0" fontId="9" fillId="0" borderId="0" xfId="0" applyFont="1" applyAlignment="1">
      <alignment vertical="center"/>
    </xf>
    <xf numFmtId="0" fontId="23" fillId="0" borderId="15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5" fillId="0" borderId="0" xfId="3" applyFont="1" applyAlignment="1" applyProtection="1">
      <alignment horizontal="center" vertical="center"/>
      <protection locked="0"/>
    </xf>
    <xf numFmtId="0" fontId="25" fillId="0" borderId="0" xfId="3" applyFont="1" applyAlignment="1" applyProtection="1">
      <alignment vertical="center"/>
      <protection locked="0"/>
    </xf>
    <xf numFmtId="0" fontId="26" fillId="0" borderId="0" xfId="3" applyFont="1" applyProtection="1">
      <protection locked="0"/>
    </xf>
    <xf numFmtId="0" fontId="11" fillId="5" borderId="43" xfId="3" applyFont="1" applyFill="1" applyBorder="1" applyAlignment="1" applyProtection="1">
      <alignment vertical="center"/>
      <protection locked="0"/>
    </xf>
    <xf numFmtId="0" fontId="11" fillId="0" borderId="0" xfId="3" applyFont="1" applyAlignment="1" applyProtection="1">
      <alignment horizontal="center" vertical="center"/>
      <protection locked="0"/>
    </xf>
    <xf numFmtId="0" fontId="11" fillId="5" borderId="45" xfId="3" applyFont="1" applyFill="1" applyBorder="1" applyAlignment="1" applyProtection="1">
      <alignment horizontal="center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0" fontId="11" fillId="4" borderId="0" xfId="3" applyFont="1" applyFill="1" applyAlignment="1" applyProtection="1">
      <alignment vertical="center"/>
      <protection locked="0"/>
    </xf>
    <xf numFmtId="0" fontId="11" fillId="4" borderId="0" xfId="3" applyFont="1" applyFill="1" applyAlignment="1" applyProtection="1">
      <alignment horizontal="center" vertical="center"/>
      <protection locked="0"/>
    </xf>
    <xf numFmtId="0" fontId="28" fillId="0" borderId="20" xfId="0" applyFont="1" applyBorder="1" applyAlignment="1">
      <alignment vertical="center"/>
    </xf>
    <xf numFmtId="0" fontId="13" fillId="0" borderId="0" xfId="3" applyFont="1" applyAlignment="1" applyProtection="1">
      <alignment vertical="center" wrapText="1"/>
      <protection locked="0"/>
    </xf>
    <xf numFmtId="0" fontId="11" fillId="0" borderId="5" xfId="2" applyFont="1" applyBorder="1" applyAlignment="1">
      <alignment vertical="center" wrapText="1"/>
    </xf>
    <xf numFmtId="0" fontId="23" fillId="6" borderId="17" xfId="0" applyFont="1" applyFill="1" applyBorder="1" applyAlignment="1">
      <alignment vertical="center"/>
    </xf>
    <xf numFmtId="0" fontId="23" fillId="6" borderId="12" xfId="0" applyFont="1" applyFill="1" applyBorder="1" applyAlignment="1">
      <alignment vertical="center"/>
    </xf>
    <xf numFmtId="0" fontId="10" fillId="0" borderId="7" xfId="2" applyFont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0" fillId="0" borderId="5" xfId="2" applyFont="1" applyBorder="1" applyAlignment="1">
      <alignment vertical="center" wrapText="1"/>
    </xf>
    <xf numFmtId="0" fontId="10" fillId="4" borderId="1" xfId="2" applyFont="1" applyFill="1" applyBorder="1" applyAlignment="1">
      <alignment vertical="center"/>
    </xf>
    <xf numFmtId="0" fontId="10" fillId="0" borderId="5" xfId="10" applyFont="1" applyBorder="1" applyAlignment="1">
      <alignment horizontal="left" vertical="center" wrapText="1"/>
    </xf>
    <xf numFmtId="0" fontId="10" fillId="0" borderId="13" xfId="10" applyFont="1" applyBorder="1" applyAlignment="1">
      <alignment horizontal="center" vertical="center" wrapText="1"/>
    </xf>
    <xf numFmtId="0" fontId="10" fillId="2" borderId="5" xfId="10" applyFont="1" applyFill="1" applyBorder="1" applyAlignment="1">
      <alignment horizontal="center" vertical="center" wrapText="1"/>
    </xf>
    <xf numFmtId="0" fontId="10" fillId="3" borderId="14" xfId="10" applyFont="1" applyFill="1" applyBorder="1" applyAlignment="1">
      <alignment horizontal="center" vertical="center" wrapText="1"/>
    </xf>
    <xf numFmtId="0" fontId="10" fillId="0" borderId="6" xfId="10" applyFont="1" applyBorder="1" applyAlignment="1">
      <alignment horizontal="left" vertical="center" shrinkToFit="1"/>
    </xf>
    <xf numFmtId="0" fontId="10" fillId="0" borderId="5" xfId="10" applyFont="1" applyBorder="1" applyAlignment="1">
      <alignment horizontal="center" vertical="center" wrapText="1"/>
    </xf>
    <xf numFmtId="0" fontId="8" fillId="0" borderId="0" xfId="10" applyFont="1">
      <alignment vertical="center"/>
    </xf>
    <xf numFmtId="0" fontId="10" fillId="0" borderId="1" xfId="10" applyFont="1" applyBorder="1" applyAlignment="1">
      <alignment horizontal="center" vertical="center" wrapText="1"/>
    </xf>
    <xf numFmtId="0" fontId="8" fillId="0" borderId="0" xfId="10" applyFont="1" applyAlignment="1"/>
    <xf numFmtId="0" fontId="16" fillId="0" borderId="0" xfId="10" applyFont="1" applyAlignment="1">
      <alignment horizontal="center"/>
    </xf>
    <xf numFmtId="0" fontId="16" fillId="0" borderId="0" xfId="10" applyFont="1" applyAlignment="1"/>
    <xf numFmtId="0" fontId="8" fillId="0" borderId="0" xfId="10" applyFont="1" applyAlignment="1">
      <alignment horizontal="center"/>
    </xf>
    <xf numFmtId="0" fontId="10" fillId="0" borderId="3" xfId="10" applyFont="1" applyBorder="1" applyAlignment="1">
      <alignment horizontal="center" vertical="center" wrapText="1"/>
    </xf>
    <xf numFmtId="0" fontId="21" fillId="6" borderId="17" xfId="0" applyFont="1" applyFill="1" applyBorder="1" applyAlignment="1">
      <alignment vertical="center"/>
    </xf>
    <xf numFmtId="0" fontId="21" fillId="6" borderId="12" xfId="0" applyFont="1" applyFill="1" applyBorder="1" applyAlignment="1">
      <alignment vertical="center"/>
    </xf>
    <xf numFmtId="0" fontId="21" fillId="6" borderId="14" xfId="0" applyFont="1" applyFill="1" applyBorder="1" applyAlignment="1">
      <alignment vertical="center"/>
    </xf>
    <xf numFmtId="0" fontId="21" fillId="6" borderId="14" xfId="0" applyFont="1" applyFill="1" applyBorder="1" applyAlignment="1">
      <alignment horizontal="left" vertical="center"/>
    </xf>
    <xf numFmtId="0" fontId="21" fillId="6" borderId="12" xfId="0" applyFont="1" applyFill="1" applyBorder="1" applyAlignment="1">
      <alignment horizontal="left" vertical="center"/>
    </xf>
    <xf numFmtId="0" fontId="21" fillId="6" borderId="17" xfId="0" applyFont="1" applyFill="1" applyBorder="1" applyAlignment="1">
      <alignment horizontal="left" vertical="center"/>
    </xf>
    <xf numFmtId="0" fontId="27" fillId="0" borderId="0" xfId="3" applyFont="1" applyAlignment="1" applyProtection="1">
      <alignment vertical="center"/>
      <protection locked="0"/>
    </xf>
    <xf numFmtId="0" fontId="25" fillId="0" borderId="34" xfId="3" applyFont="1" applyBorder="1" applyAlignment="1" applyProtection="1">
      <alignment horizontal="center" vertical="center"/>
      <protection locked="0"/>
    </xf>
    <xf numFmtId="0" fontId="27" fillId="0" borderId="0" xfId="3" applyFont="1" applyAlignment="1" applyProtection="1">
      <alignment horizontal="center" vertical="center"/>
      <protection locked="0"/>
    </xf>
    <xf numFmtId="0" fontId="25" fillId="0" borderId="0" xfId="3" applyFont="1" applyAlignment="1" applyProtection="1">
      <alignment horizontal="right" vertical="center"/>
      <protection locked="0"/>
    </xf>
    <xf numFmtId="0" fontId="27" fillId="0" borderId="0" xfId="3" applyFont="1" applyAlignment="1" applyProtection="1">
      <alignment horizontal="right" vertical="center"/>
      <protection locked="0"/>
    </xf>
    <xf numFmtId="0" fontId="25" fillId="0" borderId="34" xfId="3" applyFont="1" applyBorder="1" applyAlignment="1" applyProtection="1">
      <alignment vertical="center"/>
      <protection locked="0"/>
    </xf>
    <xf numFmtId="177" fontId="10" fillId="0" borderId="3" xfId="10" applyNumberFormat="1" applyFont="1" applyBorder="1" applyAlignment="1">
      <alignment horizontal="center" vertical="center" wrapText="1"/>
    </xf>
    <xf numFmtId="178" fontId="10" fillId="0" borderId="3" xfId="10" applyNumberFormat="1" applyFont="1" applyBorder="1" applyAlignment="1">
      <alignment horizontal="center" vertical="center" wrapText="1"/>
    </xf>
    <xf numFmtId="0" fontId="23" fillId="5" borderId="43" xfId="0" applyFont="1" applyFill="1" applyBorder="1" applyAlignment="1" applyProtection="1">
      <alignment horizontal="center" vertical="center"/>
      <protection locked="0"/>
    </xf>
    <xf numFmtId="0" fontId="23" fillId="5" borderId="45" xfId="0" applyFont="1" applyFill="1" applyBorder="1" applyAlignment="1" applyProtection="1">
      <alignment horizontal="center" vertical="center"/>
      <protection locked="0"/>
    </xf>
    <xf numFmtId="0" fontId="30" fillId="0" borderId="0" xfId="3" applyFont="1" applyProtection="1">
      <protection locked="0"/>
    </xf>
    <xf numFmtId="0" fontId="20" fillId="6" borderId="14" xfId="0" applyFont="1" applyFill="1" applyBorder="1" applyAlignment="1">
      <alignment horizontal="left" vertical="center"/>
    </xf>
    <xf numFmtId="0" fontId="20" fillId="6" borderId="12" xfId="0" applyFont="1" applyFill="1" applyBorder="1" applyAlignment="1">
      <alignment horizontal="left" vertical="center"/>
    </xf>
    <xf numFmtId="0" fontId="20" fillId="6" borderId="17" xfId="0" applyFont="1" applyFill="1" applyBorder="1" applyAlignment="1">
      <alignment horizontal="left" vertical="center"/>
    </xf>
    <xf numFmtId="0" fontId="20" fillId="7" borderId="14" xfId="0" applyFont="1" applyFill="1" applyBorder="1" applyAlignment="1">
      <alignment vertical="center"/>
    </xf>
    <xf numFmtId="0" fontId="20" fillId="7" borderId="12" xfId="0" applyFont="1" applyFill="1" applyBorder="1" applyAlignment="1">
      <alignment vertical="center"/>
    </xf>
    <xf numFmtId="0" fontId="20" fillId="7" borderId="17" xfId="0" applyFont="1" applyFill="1" applyBorder="1" applyAlignment="1">
      <alignment vertical="center"/>
    </xf>
    <xf numFmtId="0" fontId="20" fillId="0" borderId="24" xfId="0" applyFont="1" applyBorder="1" applyAlignment="1">
      <alignment vertical="center" wrapText="1"/>
    </xf>
    <xf numFmtId="176" fontId="19" fillId="0" borderId="0" xfId="0" applyNumberFormat="1" applyFont="1" applyAlignment="1">
      <alignment vertical="center"/>
    </xf>
    <xf numFmtId="0" fontId="33" fillId="0" borderId="0" xfId="3" applyFont="1" applyAlignment="1" applyProtection="1">
      <alignment horizontal="center"/>
      <protection locked="0"/>
    </xf>
    <xf numFmtId="0" fontId="34" fillId="0" borderId="0" xfId="3" applyFont="1" applyProtection="1">
      <protection locked="0"/>
    </xf>
    <xf numFmtId="20" fontId="20" fillId="0" borderId="0" xfId="0" applyNumberFormat="1" applyFont="1" applyAlignment="1">
      <alignment vertical="center"/>
    </xf>
    <xf numFmtId="0" fontId="20" fillId="0" borderId="1" xfId="0" quotePrefix="1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176" fontId="20" fillId="0" borderId="1" xfId="0" applyNumberFormat="1" applyFont="1" applyBorder="1" applyAlignment="1">
      <alignment horizontal="right" vertical="center"/>
    </xf>
    <xf numFmtId="0" fontId="25" fillId="0" borderId="0" xfId="3" applyFont="1" applyAlignment="1" applyProtection="1">
      <alignment horizontal="center" vertical="center"/>
      <protection locked="0"/>
    </xf>
    <xf numFmtId="176" fontId="25" fillId="0" borderId="35" xfId="3" applyNumberFormat="1" applyFont="1" applyBorder="1" applyAlignment="1" applyProtection="1">
      <alignment horizontal="center" vertical="center"/>
      <protection locked="0"/>
    </xf>
    <xf numFmtId="0" fontId="25" fillId="0" borderId="11" xfId="3" applyFont="1" applyBorder="1" applyAlignment="1" applyProtection="1">
      <alignment horizontal="center" vertical="center"/>
      <protection locked="0"/>
    </xf>
    <xf numFmtId="0" fontId="25" fillId="0" borderId="40" xfId="3" applyFont="1" applyBorder="1" applyAlignment="1" applyProtection="1">
      <alignment horizontal="center" vertical="center"/>
      <protection locked="0"/>
    </xf>
    <xf numFmtId="0" fontId="25" fillId="0" borderId="46" xfId="3" applyFont="1" applyBorder="1" applyAlignment="1" applyProtection="1">
      <alignment horizontal="center" vertical="center"/>
      <protection locked="0"/>
    </xf>
    <xf numFmtId="0" fontId="25" fillId="0" borderId="34" xfId="3" applyFont="1" applyBorder="1" applyAlignment="1" applyProtection="1">
      <alignment horizontal="center" vertical="center"/>
      <protection locked="0"/>
    </xf>
    <xf numFmtId="0" fontId="25" fillId="0" borderId="47" xfId="3" applyFont="1" applyBorder="1" applyAlignment="1" applyProtection="1">
      <alignment horizontal="center" vertical="center"/>
      <protection locked="0"/>
    </xf>
    <xf numFmtId="176" fontId="25" fillId="0" borderId="11" xfId="3" applyNumberFormat="1" applyFont="1" applyBorder="1" applyAlignment="1" applyProtection="1">
      <alignment horizontal="center" vertical="center"/>
      <protection locked="0"/>
    </xf>
    <xf numFmtId="176" fontId="25" fillId="0" borderId="40" xfId="3" applyNumberFormat="1" applyFont="1" applyBorder="1" applyAlignment="1" applyProtection="1">
      <alignment horizontal="center" vertical="center"/>
      <protection locked="0"/>
    </xf>
    <xf numFmtId="176" fontId="25" fillId="0" borderId="46" xfId="3" applyNumberFormat="1" applyFont="1" applyBorder="1" applyAlignment="1" applyProtection="1">
      <alignment horizontal="center" vertical="center"/>
      <protection locked="0"/>
    </xf>
    <xf numFmtId="176" fontId="25" fillId="0" borderId="34" xfId="3" applyNumberFormat="1" applyFont="1" applyBorder="1" applyAlignment="1" applyProtection="1">
      <alignment horizontal="center" vertical="center"/>
      <protection locked="0"/>
    </xf>
    <xf numFmtId="176" fontId="25" fillId="0" borderId="47" xfId="3" applyNumberFormat="1" applyFont="1" applyBorder="1" applyAlignment="1" applyProtection="1">
      <alignment horizontal="center" vertical="center"/>
      <protection locked="0"/>
    </xf>
    <xf numFmtId="0" fontId="20" fillId="7" borderId="14" xfId="0" applyFont="1" applyFill="1" applyBorder="1" applyAlignment="1">
      <alignment vertical="center"/>
    </xf>
    <xf numFmtId="0" fontId="20" fillId="7" borderId="17" xfId="0" applyFont="1" applyFill="1" applyBorder="1" applyAlignment="1">
      <alignment vertical="center"/>
    </xf>
    <xf numFmtId="0" fontId="20" fillId="7" borderId="12" xfId="0" applyFont="1" applyFill="1" applyBorder="1" applyAlignment="1">
      <alignment vertical="center"/>
    </xf>
    <xf numFmtId="0" fontId="20" fillId="7" borderId="13" xfId="0" applyFont="1" applyFill="1" applyBorder="1" applyAlignment="1">
      <alignment vertical="center"/>
    </xf>
    <xf numFmtId="0" fontId="20" fillId="7" borderId="24" xfId="0" applyFont="1" applyFill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20" fillId="0" borderId="14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176" fontId="20" fillId="0" borderId="1" xfId="0" applyNumberFormat="1" applyFont="1" applyBorder="1" applyAlignment="1">
      <alignment vertical="center"/>
    </xf>
    <xf numFmtId="176" fontId="19" fillId="0" borderId="1" xfId="0" applyNumberFormat="1" applyFont="1" applyBorder="1" applyAlignment="1">
      <alignment vertical="center"/>
    </xf>
    <xf numFmtId="176" fontId="19" fillId="0" borderId="1" xfId="0" applyNumberFormat="1" applyFont="1" applyBorder="1" applyAlignment="1">
      <alignment horizontal="right" vertical="center"/>
    </xf>
    <xf numFmtId="0" fontId="32" fillId="8" borderId="43" xfId="0" applyFont="1" applyFill="1" applyBorder="1" applyAlignment="1" applyProtection="1">
      <alignment horizontal="center" vertical="center"/>
      <protection locked="0"/>
    </xf>
    <xf numFmtId="0" fontId="32" fillId="8" borderId="44" xfId="0" applyFont="1" applyFill="1" applyBorder="1" applyAlignment="1" applyProtection="1">
      <alignment horizontal="center" vertical="center"/>
      <protection locked="0"/>
    </xf>
    <xf numFmtId="0" fontId="32" fillId="8" borderId="45" xfId="0" applyFont="1" applyFill="1" applyBorder="1" applyAlignment="1" applyProtection="1">
      <alignment horizontal="center" vertical="center"/>
      <protection locked="0"/>
    </xf>
    <xf numFmtId="0" fontId="26" fillId="0" borderId="0" xfId="3" applyFont="1" applyAlignment="1" applyProtection="1">
      <alignment horizontal="left" wrapText="1"/>
      <protection locked="0"/>
    </xf>
    <xf numFmtId="176" fontId="24" fillId="0" borderId="1" xfId="0" applyNumberFormat="1" applyFont="1" applyBorder="1" applyAlignment="1">
      <alignment horizontal="right" vertical="center"/>
    </xf>
    <xf numFmtId="176" fontId="23" fillId="0" borderId="1" xfId="0" applyNumberFormat="1" applyFont="1" applyBorder="1" applyAlignment="1">
      <alignment horizontal="right" vertical="center"/>
    </xf>
    <xf numFmtId="0" fontId="23" fillId="7" borderId="17" xfId="0" applyFont="1" applyFill="1" applyBorder="1" applyAlignment="1">
      <alignment vertical="center"/>
    </xf>
    <xf numFmtId="0" fontId="23" fillId="7" borderId="13" xfId="0" applyFont="1" applyFill="1" applyBorder="1" applyAlignment="1">
      <alignment vertical="center"/>
    </xf>
    <xf numFmtId="0" fontId="23" fillId="7" borderId="24" xfId="0" applyFont="1" applyFill="1" applyBorder="1" applyAlignment="1">
      <alignment vertical="center"/>
    </xf>
    <xf numFmtId="41" fontId="23" fillId="0" borderId="17" xfId="0" applyNumberFormat="1" applyFont="1" applyBorder="1" applyAlignment="1">
      <alignment horizontal="center" vertical="center"/>
    </xf>
    <xf numFmtId="0" fontId="23" fillId="5" borderId="43" xfId="0" applyFont="1" applyFill="1" applyBorder="1" applyAlignment="1" applyProtection="1">
      <alignment horizontal="center" vertical="center"/>
      <protection locked="0"/>
    </xf>
    <xf numFmtId="0" fontId="23" fillId="5" borderId="45" xfId="0" applyFont="1" applyFill="1" applyBorder="1" applyAlignment="1" applyProtection="1">
      <alignment horizontal="center" vertical="center"/>
      <protection locked="0"/>
    </xf>
    <xf numFmtId="176" fontId="32" fillId="0" borderId="1" xfId="0" applyNumberFormat="1" applyFont="1" applyBorder="1" applyAlignment="1">
      <alignment vertical="center"/>
    </xf>
    <xf numFmtId="176" fontId="31" fillId="0" borderId="1" xfId="0" applyNumberFormat="1" applyFont="1" applyBorder="1" applyAlignment="1">
      <alignment horizontal="right" vertical="center"/>
    </xf>
    <xf numFmtId="176" fontId="31" fillId="0" borderId="1" xfId="0" applyNumberFormat="1" applyFont="1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1" fillId="6" borderId="14" xfId="0" applyFont="1" applyFill="1" applyBorder="1" applyAlignment="1">
      <alignment vertical="center"/>
    </xf>
    <xf numFmtId="0" fontId="21" fillId="6" borderId="17" xfId="0" applyFont="1" applyFill="1" applyBorder="1" applyAlignment="1">
      <alignment vertical="center"/>
    </xf>
    <xf numFmtId="0" fontId="21" fillId="6" borderId="12" xfId="0" applyFont="1" applyFill="1" applyBorder="1" applyAlignment="1">
      <alignment vertical="center"/>
    </xf>
    <xf numFmtId="0" fontId="11" fillId="0" borderId="14" xfId="3" applyFont="1" applyBorder="1" applyAlignment="1">
      <alignment horizontal="center"/>
    </xf>
    <xf numFmtId="0" fontId="11" fillId="0" borderId="17" xfId="3" applyFont="1" applyBorder="1" applyAlignment="1">
      <alignment horizontal="center"/>
    </xf>
    <xf numFmtId="0" fontId="11" fillId="0" borderId="12" xfId="3" applyFont="1" applyBorder="1" applyAlignment="1">
      <alignment horizontal="center"/>
    </xf>
    <xf numFmtId="0" fontId="11" fillId="0" borderId="1" xfId="3" applyFont="1" applyBorder="1" applyAlignment="1" applyProtection="1">
      <alignment horizontal="center"/>
      <protection locked="0"/>
    </xf>
    <xf numFmtId="0" fontId="23" fillId="0" borderId="1" xfId="0" applyFont="1" applyBorder="1" applyAlignment="1">
      <alignment vertical="center"/>
    </xf>
    <xf numFmtId="41" fontId="20" fillId="0" borderId="17" xfId="0" applyNumberFormat="1" applyFont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0" fontId="23" fillId="0" borderId="14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20" fillId="7" borderId="0" xfId="0" applyFont="1" applyFill="1" applyAlignment="1">
      <alignment vertical="center"/>
    </xf>
    <xf numFmtId="0" fontId="20" fillId="5" borderId="43" xfId="0" applyFont="1" applyFill="1" applyBorder="1" applyAlignment="1" applyProtection="1">
      <alignment horizontal="center" vertical="center"/>
      <protection locked="0"/>
    </xf>
    <xf numFmtId="0" fontId="20" fillId="5" borderId="45" xfId="0" applyFont="1" applyFill="1" applyBorder="1" applyAlignment="1" applyProtection="1">
      <alignment horizontal="center" vertical="center"/>
      <protection locked="0"/>
    </xf>
    <xf numFmtId="0" fontId="22" fillId="6" borderId="17" xfId="0" applyFont="1" applyFill="1" applyBorder="1" applyAlignment="1">
      <alignment vertical="center"/>
    </xf>
    <xf numFmtId="0" fontId="22" fillId="6" borderId="12" xfId="0" applyFont="1" applyFill="1" applyBorder="1" applyAlignment="1">
      <alignment vertical="center"/>
    </xf>
    <xf numFmtId="0" fontId="35" fillId="5" borderId="43" xfId="3" applyFont="1" applyFill="1" applyBorder="1" applyAlignment="1" applyProtection="1">
      <alignment horizontal="center"/>
      <protection locked="0"/>
    </xf>
    <xf numFmtId="0" fontId="35" fillId="5" borderId="44" xfId="3" applyFont="1" applyFill="1" applyBorder="1" applyAlignment="1" applyProtection="1">
      <alignment horizontal="center"/>
      <protection locked="0"/>
    </xf>
    <xf numFmtId="0" fontId="35" fillId="5" borderId="45" xfId="3" applyFont="1" applyFill="1" applyBorder="1" applyAlignment="1" applyProtection="1">
      <alignment horizontal="center"/>
      <protection locked="0"/>
    </xf>
    <xf numFmtId="0" fontId="23" fillId="4" borderId="14" xfId="0" applyFont="1" applyFill="1" applyBorder="1" applyAlignment="1">
      <alignment horizontal="center" vertical="center"/>
    </xf>
    <xf numFmtId="0" fontId="23" fillId="4" borderId="17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76" fontId="20" fillId="0" borderId="0" xfId="0" applyNumberFormat="1" applyFont="1" applyAlignment="1">
      <alignment vertical="center"/>
    </xf>
    <xf numFmtId="0" fontId="21" fillId="6" borderId="15" xfId="0" applyFont="1" applyFill="1" applyBorder="1" applyAlignment="1">
      <alignment vertical="center"/>
    </xf>
    <xf numFmtId="0" fontId="21" fillId="6" borderId="16" xfId="0" applyFont="1" applyFill="1" applyBorder="1" applyAlignment="1">
      <alignment vertical="center"/>
    </xf>
    <xf numFmtId="0" fontId="21" fillId="6" borderId="19" xfId="0" applyFont="1" applyFill="1" applyBorder="1" applyAlignment="1">
      <alignment vertical="center"/>
    </xf>
    <xf numFmtId="0" fontId="20" fillId="5" borderId="1" xfId="3" applyFont="1" applyFill="1" applyBorder="1" applyAlignment="1" applyProtection="1">
      <alignment horizontal="right" vertical="center" wrapText="1"/>
      <protection locked="0"/>
    </xf>
    <xf numFmtId="0" fontId="24" fillId="0" borderId="14" xfId="0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0" fillId="0" borderId="24" xfId="0" applyFont="1" applyBorder="1" applyAlignment="1">
      <alignment vertical="center"/>
    </xf>
    <xf numFmtId="0" fontId="20" fillId="7" borderId="15" xfId="0" applyFont="1" applyFill="1" applyBorder="1" applyAlignment="1">
      <alignment vertical="center"/>
    </xf>
    <xf numFmtId="0" fontId="20" fillId="7" borderId="16" xfId="0" applyFont="1" applyFill="1" applyBorder="1" applyAlignment="1">
      <alignment vertical="center"/>
    </xf>
    <xf numFmtId="0" fontId="20" fillId="7" borderId="19" xfId="0" applyFont="1" applyFill="1" applyBorder="1" applyAlignment="1">
      <alignment vertical="center"/>
    </xf>
    <xf numFmtId="0" fontId="22" fillId="6" borderId="14" xfId="0" applyFont="1" applyFill="1" applyBorder="1" applyAlignment="1">
      <alignment vertical="center"/>
    </xf>
    <xf numFmtId="0" fontId="22" fillId="6" borderId="15" xfId="0" applyFont="1" applyFill="1" applyBorder="1" applyAlignment="1">
      <alignment vertical="center"/>
    </xf>
    <xf numFmtId="0" fontId="22" fillId="6" borderId="16" xfId="0" applyFont="1" applyFill="1" applyBorder="1" applyAlignment="1">
      <alignment vertical="center"/>
    </xf>
    <xf numFmtId="0" fontId="22" fillId="6" borderId="19" xfId="0" applyFont="1" applyFill="1" applyBorder="1" applyAlignment="1">
      <alignment vertical="center"/>
    </xf>
    <xf numFmtId="176" fontId="20" fillId="0" borderId="14" xfId="0" applyNumberFormat="1" applyFont="1" applyBorder="1" applyAlignment="1">
      <alignment horizontal="left" vertical="center"/>
    </xf>
    <xf numFmtId="176" fontId="20" fillId="0" borderId="17" xfId="0" applyNumberFormat="1" applyFont="1" applyBorder="1" applyAlignment="1">
      <alignment horizontal="left" vertical="center"/>
    </xf>
    <xf numFmtId="176" fontId="20" fillId="0" borderId="12" xfId="0" applyNumberFormat="1" applyFont="1" applyBorder="1" applyAlignment="1">
      <alignment horizontal="left" vertical="center"/>
    </xf>
    <xf numFmtId="0" fontId="20" fillId="0" borderId="14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3" fillId="0" borderId="13" xfId="0" applyFont="1" applyBorder="1" applyAlignment="1">
      <alignment vertical="center"/>
    </xf>
    <xf numFmtId="0" fontId="23" fillId="0" borderId="24" xfId="0" applyFont="1" applyBorder="1" applyAlignment="1">
      <alignment vertical="center"/>
    </xf>
    <xf numFmtId="0" fontId="31" fillId="0" borderId="1" xfId="0" applyFont="1" applyBorder="1" applyAlignment="1">
      <alignment horizontal="left" vertical="center"/>
    </xf>
    <xf numFmtId="41" fontId="23" fillId="6" borderId="17" xfId="0" applyNumberFormat="1" applyFont="1" applyFill="1" applyBorder="1" applyAlignment="1">
      <alignment horizontal="center" vertical="center"/>
    </xf>
    <xf numFmtId="0" fontId="23" fillId="4" borderId="15" xfId="0" applyFont="1" applyFill="1" applyBorder="1" applyAlignment="1">
      <alignment horizontal="center" vertical="center"/>
    </xf>
    <xf numFmtId="0" fontId="23" fillId="4" borderId="16" xfId="0" applyFont="1" applyFill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1" fillId="0" borderId="1" xfId="3" applyFont="1" applyBorder="1" applyAlignment="1" applyProtection="1">
      <alignment horizontal="left" vertical="center"/>
      <protection locked="0"/>
    </xf>
    <xf numFmtId="0" fontId="13" fillId="0" borderId="0" xfId="3" applyFont="1" applyAlignment="1" applyProtection="1">
      <alignment horizontal="center" vertical="center"/>
      <protection locked="0"/>
    </xf>
    <xf numFmtId="0" fontId="14" fillId="0" borderId="0" xfId="3" applyFont="1" applyAlignment="1">
      <alignment horizontal="center" vertical="center" wrapText="1"/>
    </xf>
    <xf numFmtId="0" fontId="24" fillId="5" borderId="43" xfId="0" applyFont="1" applyFill="1" applyBorder="1" applyAlignment="1">
      <alignment horizontal="center" vertical="center" shrinkToFit="1"/>
    </xf>
    <xf numFmtId="0" fontId="24" fillId="5" borderId="44" xfId="0" applyFont="1" applyFill="1" applyBorder="1" applyAlignment="1">
      <alignment horizontal="center" vertical="center" shrinkToFit="1"/>
    </xf>
    <xf numFmtId="0" fontId="24" fillId="5" borderId="45" xfId="0" applyFont="1" applyFill="1" applyBorder="1" applyAlignment="1">
      <alignment horizontal="center" vertical="center" shrinkToFit="1"/>
    </xf>
    <xf numFmtId="0" fontId="23" fillId="7" borderId="14" xfId="0" applyFont="1" applyFill="1" applyBorder="1" applyAlignment="1">
      <alignment vertical="center"/>
    </xf>
    <xf numFmtId="0" fontId="23" fillId="7" borderId="12" xfId="0" applyFont="1" applyFill="1" applyBorder="1" applyAlignment="1">
      <alignment vertical="center"/>
    </xf>
    <xf numFmtId="0" fontId="23" fillId="7" borderId="15" xfId="0" applyFont="1" applyFill="1" applyBorder="1" applyAlignment="1">
      <alignment vertical="center"/>
    </xf>
    <xf numFmtId="0" fontId="23" fillId="7" borderId="16" xfId="0" applyFont="1" applyFill="1" applyBorder="1" applyAlignment="1">
      <alignment vertical="center"/>
    </xf>
    <xf numFmtId="0" fontId="23" fillId="7" borderId="19" xfId="0" applyFont="1" applyFill="1" applyBorder="1" applyAlignment="1">
      <alignment vertical="center"/>
    </xf>
    <xf numFmtId="0" fontId="20" fillId="6" borderId="1" xfId="0" applyFont="1" applyFill="1" applyBorder="1" applyAlignment="1">
      <alignment horizontal="left" vertical="center"/>
    </xf>
    <xf numFmtId="0" fontId="23" fillId="6" borderId="14" xfId="0" applyFont="1" applyFill="1" applyBorder="1" applyAlignment="1">
      <alignment horizontal="center" vertical="center"/>
    </xf>
    <xf numFmtId="0" fontId="23" fillId="6" borderId="17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vertical="center"/>
    </xf>
    <xf numFmtId="0" fontId="12" fillId="0" borderId="0" xfId="2" applyFont="1" applyAlignment="1">
      <alignment horizontal="left" vertical="center" wrapText="1"/>
    </xf>
    <xf numFmtId="0" fontId="13" fillId="0" borderId="0" xfId="2" applyFont="1" applyAlignment="1">
      <alignment horizontal="center" vertical="top" wrapText="1"/>
    </xf>
    <xf numFmtId="0" fontId="10" fillId="0" borderId="34" xfId="2" applyFont="1" applyBorder="1" applyAlignment="1">
      <alignment horizontal="right" vertical="top" wrapText="1"/>
    </xf>
    <xf numFmtId="0" fontId="10" fillId="0" borderId="35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36" xfId="2" applyFont="1" applyBorder="1" applyAlignment="1">
      <alignment horizontal="center" vertical="center" wrapText="1"/>
    </xf>
    <xf numFmtId="0" fontId="10" fillId="0" borderId="37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23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10" fillId="0" borderId="38" xfId="2" applyFont="1" applyBorder="1" applyAlignment="1">
      <alignment horizontal="center" vertical="center" textRotation="255" wrapText="1"/>
    </xf>
    <xf numFmtId="0" fontId="10" fillId="0" borderId="22" xfId="2" applyFont="1" applyBorder="1" applyAlignment="1">
      <alignment horizontal="center" vertical="center" textRotation="255" wrapText="1"/>
    </xf>
    <xf numFmtId="0" fontId="10" fillId="0" borderId="2" xfId="2" applyFont="1" applyBorder="1" applyAlignment="1">
      <alignment horizontal="center" vertical="center" textRotation="255" wrapText="1"/>
    </xf>
    <xf numFmtId="0" fontId="10" fillId="0" borderId="39" xfId="2" applyFont="1" applyBorder="1" applyAlignment="1">
      <alignment horizontal="center" vertical="center" wrapText="1"/>
    </xf>
    <xf numFmtId="0" fontId="10" fillId="0" borderId="18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41" xfId="2" applyFont="1" applyBorder="1" applyAlignment="1">
      <alignment horizontal="center" vertical="center" textRotation="255" wrapText="1"/>
    </xf>
    <xf numFmtId="0" fontId="10" fillId="0" borderId="42" xfId="2" applyFont="1" applyBorder="1" applyAlignment="1">
      <alignment horizontal="center" vertical="center" textRotation="255" wrapText="1"/>
    </xf>
    <xf numFmtId="0" fontId="10" fillId="0" borderId="4" xfId="2" applyFont="1" applyBorder="1" applyAlignment="1">
      <alignment horizontal="center" vertical="center" textRotation="255" wrapText="1"/>
    </xf>
    <xf numFmtId="0" fontId="10" fillId="0" borderId="14" xfId="2" applyFont="1" applyBorder="1" applyAlignment="1">
      <alignment horizontal="left" vertical="center" wrapText="1"/>
    </xf>
    <xf numFmtId="0" fontId="10" fillId="0" borderId="12" xfId="2" applyFont="1" applyBorder="1" applyAlignment="1">
      <alignment horizontal="left" vertical="center" wrapText="1"/>
    </xf>
    <xf numFmtId="0" fontId="10" fillId="0" borderId="29" xfId="2" applyFont="1" applyBorder="1" applyAlignment="1">
      <alignment horizontal="center" vertical="center" wrapText="1"/>
    </xf>
    <xf numFmtId="0" fontId="10" fillId="0" borderId="31" xfId="2" applyFont="1" applyBorder="1" applyAlignment="1">
      <alignment horizontal="center" vertical="center" wrapText="1"/>
    </xf>
    <xf numFmtId="0" fontId="10" fillId="0" borderId="14" xfId="10" applyFont="1" applyBorder="1" applyAlignment="1">
      <alignment horizontal="center" vertical="center" wrapText="1"/>
    </xf>
    <xf numFmtId="0" fontId="10" fillId="0" borderId="17" xfId="10" applyFont="1" applyBorder="1" applyAlignment="1">
      <alignment horizontal="center" vertical="center" wrapText="1"/>
    </xf>
    <xf numFmtId="0" fontId="10" fillId="0" borderId="21" xfId="10" applyFont="1" applyBorder="1" applyAlignment="1">
      <alignment horizontal="center" vertical="center" wrapText="1"/>
    </xf>
    <xf numFmtId="0" fontId="10" fillId="0" borderId="30" xfId="2" applyFont="1" applyBorder="1" applyAlignment="1">
      <alignment horizontal="center" vertical="center" wrapText="1"/>
    </xf>
    <xf numFmtId="0" fontId="10" fillId="0" borderId="32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left" vertical="center" wrapText="1"/>
    </xf>
    <xf numFmtId="0" fontId="11" fillId="0" borderId="12" xfId="2" applyFont="1" applyBorder="1" applyAlignment="1">
      <alignment horizontal="left" vertical="center" wrapText="1"/>
    </xf>
    <xf numFmtId="0" fontId="11" fillId="0" borderId="14" xfId="10" applyFont="1" applyBorder="1" applyAlignment="1">
      <alignment horizontal="left" vertical="center" wrapText="1"/>
    </xf>
    <xf numFmtId="0" fontId="11" fillId="0" borderId="12" xfId="10" applyFont="1" applyBorder="1" applyAlignment="1">
      <alignment horizontal="left" vertical="center" wrapText="1"/>
    </xf>
    <xf numFmtId="0" fontId="10" fillId="0" borderId="14" xfId="2" applyFont="1" applyBorder="1" applyAlignment="1">
      <alignment horizontal="center" vertical="center" wrapText="1"/>
    </xf>
    <xf numFmtId="0" fontId="10" fillId="0" borderId="17" xfId="2" applyFont="1" applyBorder="1" applyAlignment="1">
      <alignment horizontal="center" vertical="center" wrapText="1"/>
    </xf>
    <xf numFmtId="0" fontId="10" fillId="0" borderId="21" xfId="2" applyFont="1" applyBorder="1" applyAlignment="1">
      <alignment horizontal="center" vertical="center" wrapText="1"/>
    </xf>
    <xf numFmtId="0" fontId="10" fillId="0" borderId="14" xfId="10" applyFont="1" applyBorder="1" applyAlignment="1">
      <alignment horizontal="left" vertical="center" wrapText="1"/>
    </xf>
    <xf numFmtId="0" fontId="10" fillId="0" borderId="12" xfId="10" applyFont="1" applyBorder="1" applyAlignment="1">
      <alignment horizontal="left" vertical="center" wrapText="1"/>
    </xf>
    <xf numFmtId="0" fontId="10" fillId="0" borderId="29" xfId="10" applyFont="1" applyBorder="1" applyAlignment="1">
      <alignment horizontal="center" vertical="center" wrapText="1"/>
    </xf>
    <xf numFmtId="0" fontId="10" fillId="0" borderId="32" xfId="10" applyFont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left" vertical="center" wrapText="1"/>
    </xf>
    <xf numFmtId="0" fontId="6" fillId="3" borderId="12" xfId="2" applyFont="1" applyFill="1" applyBorder="1" applyAlignment="1">
      <alignment horizontal="left" vertical="center" wrapText="1"/>
    </xf>
    <xf numFmtId="0" fontId="10" fillId="0" borderId="25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10" fillId="0" borderId="27" xfId="2" applyFont="1" applyBorder="1" applyAlignment="1">
      <alignment horizontal="center" vertical="center" wrapText="1"/>
    </xf>
    <xf numFmtId="0" fontId="10" fillId="0" borderId="28" xfId="10" applyFont="1" applyBorder="1" applyAlignment="1">
      <alignment horizontal="center" vertical="center" wrapText="1"/>
    </xf>
    <xf numFmtId="0" fontId="10" fillId="0" borderId="26" xfId="10" applyFont="1" applyBorder="1" applyAlignment="1">
      <alignment horizontal="center" vertical="center" wrapText="1"/>
    </xf>
    <xf numFmtId="0" fontId="10" fillId="0" borderId="8" xfId="2" applyFont="1" applyBorder="1" applyAlignment="1">
      <alignment horizontal="left" vertical="center" wrapText="1"/>
    </xf>
    <xf numFmtId="0" fontId="10" fillId="0" borderId="33" xfId="2" applyFont="1" applyBorder="1" applyAlignment="1">
      <alignment horizontal="left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33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left" vertical="center" wrapText="1"/>
    </xf>
    <xf numFmtId="0" fontId="10" fillId="0" borderId="11" xfId="2" applyFont="1" applyBorder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12" fillId="0" borderId="14" xfId="2" applyFont="1" applyBorder="1" applyAlignment="1">
      <alignment horizontal="left" vertical="center" wrapText="1"/>
    </xf>
    <xf numFmtId="0" fontId="12" fillId="0" borderId="12" xfId="2" applyFont="1" applyBorder="1" applyAlignment="1">
      <alignment horizontal="left" vertical="center" wrapText="1"/>
    </xf>
    <xf numFmtId="0" fontId="18" fillId="0" borderId="1" xfId="4" applyFont="1" applyBorder="1" applyAlignment="1">
      <alignment horizontal="center" vertical="center"/>
    </xf>
    <xf numFmtId="0" fontId="16" fillId="0" borderId="1" xfId="4" applyFont="1" applyBorder="1" applyAlignment="1">
      <alignment horizontal="center" vertical="center"/>
    </xf>
  </cellXfs>
  <cellStyles count="11">
    <cellStyle name="桁区切り 2" xfId="1" xr:uid="{00000000-0005-0000-0000-000001000000}"/>
    <cellStyle name="桁区切り 2 2" xfId="9" xr:uid="{7721F2AC-4BDA-4ADD-B5D4-B1FBFDF46674}"/>
    <cellStyle name="標準" xfId="0" builtinId="0"/>
    <cellStyle name="標準 2" xfId="2" xr:uid="{00000000-0005-0000-0000-000003000000}"/>
    <cellStyle name="標準 3" xfId="5" xr:uid="{00000000-0005-0000-0000-000004000000}"/>
    <cellStyle name="標準 3 2" xfId="6" xr:uid="{AD20D061-8470-4363-9437-F9D5615730E3}"/>
    <cellStyle name="標準 3 2 2" xfId="8" xr:uid="{86F7C42D-25D3-486D-B245-B83F188A4FCE}"/>
    <cellStyle name="標準 3 3" xfId="7" xr:uid="{E259C956-E8B1-47ED-994A-45F424EB0B2A}"/>
    <cellStyle name="標準 4" xfId="10" xr:uid="{23EA5705-34BB-4E0C-BF66-1BBDCC7FC640}"/>
    <cellStyle name="標準_修正　form_28" xfId="3" xr:uid="{00000000-0005-0000-0000-000005000000}"/>
    <cellStyle name="標準_投与期間ポイント数" xfId="4" xr:uid="{00000000-0005-0000-0000-000006000000}"/>
  </cellStyles>
  <dxfs count="0"/>
  <tableStyles count="0" defaultTableStyle="TableStyleMedium9" defaultPivotStyle="PivotStyleLight16"/>
  <colors>
    <mruColors>
      <color rgb="FFDAEEF3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EB4F463-1946-496E-B330-9EE47E3F5A13}"/>
            </a:ext>
          </a:extLst>
        </xdr:cNvPr>
        <xdr:cNvSpPr>
          <a:spLocks noChangeShapeType="1"/>
        </xdr:cNvSpPr>
      </xdr:nvSpPr>
      <xdr:spPr bwMode="auto">
        <a:xfrm>
          <a:off x="7810500" y="129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F90760B3-803E-47E0-9D16-B63F8027C214}"/>
            </a:ext>
          </a:extLst>
        </xdr:cNvPr>
        <xdr:cNvSpPr>
          <a:spLocks noChangeShapeType="1"/>
        </xdr:cNvSpPr>
      </xdr:nvSpPr>
      <xdr:spPr bwMode="auto">
        <a:xfrm>
          <a:off x="7810500" y="129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541020</xdr:colOff>
          <xdr:row>1</xdr:row>
          <xdr:rowOff>38100</xdr:rowOff>
        </xdr:from>
        <xdr:to>
          <xdr:col>10</xdr:col>
          <xdr:colOff>563182</xdr:colOff>
          <xdr:row>4</xdr:row>
          <xdr:rowOff>64897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1B57B00A-A04C-4108-A493-FC1F14BA91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_治験経費算定明細書'!$AQ$1:$BC$3" spid="_x0000_s3488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587240" y="190500"/>
              <a:ext cx="3147632" cy="48399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7C9D944-0026-4400-BB4E-1E5C13EB2B43}"/>
            </a:ext>
          </a:extLst>
        </xdr:cNvPr>
        <xdr:cNvSpPr>
          <a:spLocks noChangeShapeType="1"/>
        </xdr:cNvSpPr>
      </xdr:nvSpPr>
      <xdr:spPr bwMode="auto">
        <a:xfrm>
          <a:off x="7680960" y="14935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613BDE50-56E6-4CFF-B0EF-7E369C7A9172}"/>
            </a:ext>
          </a:extLst>
        </xdr:cNvPr>
        <xdr:cNvSpPr>
          <a:spLocks noChangeShapeType="1"/>
        </xdr:cNvSpPr>
      </xdr:nvSpPr>
      <xdr:spPr bwMode="auto">
        <a:xfrm>
          <a:off x="7680960" y="14935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327660</xdr:colOff>
          <xdr:row>0</xdr:row>
          <xdr:rowOff>76200</xdr:rowOff>
        </xdr:from>
        <xdr:to>
          <xdr:col>9</xdr:col>
          <xdr:colOff>1363282</xdr:colOff>
          <xdr:row>3</xdr:row>
          <xdr:rowOff>102997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33B2E292-2486-4C06-875E-07A1DC27651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_治験経費算定明細書'!$AQ$1:$BC$3" spid="_x0000_s3590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122420" y="76200"/>
              <a:ext cx="3147632" cy="48399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92"/>
  <sheetViews>
    <sheetView tabSelected="1" view="pageBreakPreview" zoomScaleNormal="100" zoomScaleSheetLayoutView="100" workbookViewId="0">
      <selection activeCell="V37" sqref="V37:W37"/>
    </sheetView>
  </sheetViews>
  <sheetFormatPr defaultColWidth="9" defaultRowHeight="13"/>
  <cols>
    <col min="1" max="9" width="3.08203125" style="26" customWidth="1"/>
    <col min="10" max="15" width="4.33203125" style="26" customWidth="1"/>
    <col min="16" max="55" width="3.08203125" style="26" customWidth="1"/>
    <col min="56" max="16384" width="9" style="26"/>
  </cols>
  <sheetData>
    <row r="1" spans="1:55" ht="12" customHeight="1">
      <c r="A1" s="134" t="s">
        <v>219</v>
      </c>
      <c r="O1" s="52"/>
      <c r="P1" s="52"/>
      <c r="Q1" s="52"/>
      <c r="R1" s="55"/>
      <c r="S1" s="55"/>
      <c r="T1" s="55"/>
      <c r="U1" s="55"/>
      <c r="V1" s="55"/>
      <c r="W1" s="55"/>
      <c r="X1" s="55"/>
      <c r="Y1" s="55"/>
      <c r="Z1" s="55"/>
      <c r="AA1" s="55"/>
      <c r="AB1" s="54"/>
      <c r="AQ1" s="197" t="s">
        <v>0</v>
      </c>
      <c r="AR1" s="198"/>
      <c r="AS1" s="199"/>
      <c r="AT1" s="200"/>
      <c r="AU1" s="200"/>
      <c r="AV1" s="200"/>
      <c r="AW1" s="200"/>
      <c r="AX1" s="200"/>
      <c r="AY1" s="200"/>
      <c r="AZ1" s="200"/>
      <c r="BA1" s="200"/>
      <c r="BB1" s="200"/>
      <c r="BC1" s="200"/>
    </row>
    <row r="2" spans="1:55" ht="12" customHeight="1">
      <c r="O2" s="51"/>
      <c r="P2" s="51"/>
      <c r="Q2" s="51"/>
      <c r="R2" s="56"/>
      <c r="S2" s="56"/>
      <c r="T2" s="56"/>
      <c r="U2" s="56"/>
      <c r="V2" s="56"/>
      <c r="W2" s="56"/>
      <c r="X2" s="56"/>
      <c r="Y2" s="56"/>
      <c r="Z2" s="56"/>
      <c r="AA2" s="56"/>
      <c r="AB2" s="54"/>
      <c r="AQ2" s="248" t="s">
        <v>1</v>
      </c>
      <c r="AR2" s="248"/>
      <c r="AS2" s="248"/>
      <c r="AT2" s="249" t="s">
        <v>2</v>
      </c>
      <c r="AU2" s="249"/>
      <c r="AV2" s="249"/>
      <c r="AW2" s="249"/>
      <c r="AX2" s="249"/>
      <c r="AY2" s="249"/>
      <c r="AZ2" s="249"/>
      <c r="BA2" s="249"/>
      <c r="BB2" s="249"/>
      <c r="BC2" s="249"/>
    </row>
    <row r="3" spans="1:55" ht="12" customHeight="1">
      <c r="O3" s="51"/>
      <c r="P3" s="51"/>
      <c r="Q3" s="51"/>
      <c r="R3" s="56"/>
      <c r="S3" s="56"/>
      <c r="AB3" s="54"/>
      <c r="AQ3" s="248"/>
      <c r="AR3" s="248"/>
      <c r="AS3" s="248"/>
      <c r="AT3" s="33" t="s">
        <v>173</v>
      </c>
      <c r="AU3" s="33"/>
      <c r="AV3" s="34"/>
      <c r="AW3" s="34"/>
      <c r="AX3" s="34"/>
      <c r="AY3" s="34"/>
      <c r="AZ3" s="34"/>
      <c r="BA3" s="34"/>
      <c r="BB3" s="34"/>
      <c r="BC3" s="34"/>
    </row>
    <row r="4" spans="1:55" ht="12" customHeight="1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250" t="s">
        <v>174</v>
      </c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  <c r="AI4" s="250"/>
      <c r="AJ4" s="250"/>
      <c r="AK4" s="250"/>
      <c r="AL4" s="250"/>
      <c r="AM4" s="250"/>
      <c r="AN4" s="250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</row>
    <row r="5" spans="1:55" ht="12" customHeight="1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51"/>
      <c r="AP5" s="251"/>
      <c r="AQ5" s="251"/>
      <c r="AR5" s="251"/>
      <c r="AS5" s="251"/>
      <c r="AT5" s="251"/>
      <c r="AU5" s="251"/>
      <c r="AV5" s="251"/>
      <c r="AW5" s="96"/>
      <c r="AX5" s="96"/>
      <c r="AY5" s="96"/>
      <c r="AZ5" s="96"/>
      <c r="BA5" s="96"/>
      <c r="BB5" s="96"/>
      <c r="BC5" s="96"/>
    </row>
    <row r="6" spans="1:55" ht="9" customHeight="1">
      <c r="AB6" s="54"/>
    </row>
    <row r="7" spans="1:55" ht="12" customHeight="1">
      <c r="A7" s="35" t="s">
        <v>3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54"/>
      <c r="AC7" s="35" t="s">
        <v>4</v>
      </c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145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</row>
    <row r="8" spans="1:55" ht="8.15" customHeight="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54"/>
      <c r="AC8" s="35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</row>
    <row r="9" spans="1:55" s="29" customFormat="1" ht="12" customHeight="1">
      <c r="A9" s="35" t="s">
        <v>5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54"/>
      <c r="AC9" s="35" t="s">
        <v>6</v>
      </c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</row>
    <row r="10" spans="1:55" s="144" customFormat="1" ht="12" customHeight="1">
      <c r="A10" s="194" t="s">
        <v>7</v>
      </c>
      <c r="B10" s="195"/>
      <c r="C10" s="196"/>
      <c r="D10" s="220" t="s">
        <v>8</v>
      </c>
      <c r="E10" s="221"/>
      <c r="F10" s="221"/>
      <c r="G10" s="221"/>
      <c r="H10" s="221"/>
      <c r="I10" s="222"/>
      <c r="J10" s="120" t="s">
        <v>206</v>
      </c>
      <c r="K10" s="119"/>
      <c r="L10" s="120" t="s">
        <v>207</v>
      </c>
      <c r="M10" s="119"/>
      <c r="N10" s="118" t="s">
        <v>9</v>
      </c>
      <c r="O10" s="119"/>
      <c r="P10" s="195" t="s">
        <v>10</v>
      </c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6"/>
      <c r="AB10" s="143"/>
      <c r="AC10" s="232" t="s">
        <v>7</v>
      </c>
      <c r="AD10" s="211"/>
      <c r="AE10" s="212"/>
      <c r="AF10" s="233" t="s">
        <v>8</v>
      </c>
      <c r="AG10" s="234"/>
      <c r="AH10" s="234"/>
      <c r="AI10" s="234"/>
      <c r="AJ10" s="234"/>
      <c r="AK10" s="235"/>
      <c r="AL10" s="121" t="s">
        <v>206</v>
      </c>
      <c r="AM10" s="122"/>
      <c r="AN10" s="121" t="s">
        <v>207</v>
      </c>
      <c r="AO10" s="122"/>
      <c r="AP10" s="123" t="s">
        <v>9</v>
      </c>
      <c r="AQ10" s="122"/>
      <c r="AR10" s="211" t="s">
        <v>10</v>
      </c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2"/>
    </row>
    <row r="11" spans="1:55" ht="12" customHeight="1">
      <c r="A11" s="45" t="s">
        <v>11</v>
      </c>
      <c r="B11" s="46"/>
      <c r="C11" s="46"/>
      <c r="D11" s="166" t="s">
        <v>12</v>
      </c>
      <c r="E11" s="166"/>
      <c r="F11" s="166"/>
      <c r="G11" s="166"/>
      <c r="H11" s="166"/>
      <c r="I11" s="166"/>
      <c r="J11" s="148">
        <v>200000</v>
      </c>
      <c r="K11" s="148"/>
      <c r="L11" s="173">
        <f t="shared" ref="L11:L20" si="0">J11*0.1</f>
        <v>20000</v>
      </c>
      <c r="M11" s="173"/>
      <c r="N11" s="174">
        <f>J11+L11</f>
        <v>220000</v>
      </c>
      <c r="O11" s="174"/>
      <c r="P11" s="37" t="s">
        <v>13</v>
      </c>
      <c r="Q11" s="37"/>
      <c r="R11" s="39"/>
      <c r="S11" s="39"/>
      <c r="T11" s="39"/>
      <c r="U11" s="39"/>
      <c r="V11" s="39"/>
      <c r="W11" s="39"/>
      <c r="X11" s="39"/>
      <c r="Y11" s="39"/>
      <c r="Z11" s="39"/>
      <c r="AA11" s="40"/>
      <c r="AB11" s="54"/>
      <c r="AC11" s="63" t="s">
        <v>11</v>
      </c>
      <c r="AD11" s="64"/>
      <c r="AE11" s="65"/>
      <c r="AF11" s="260"/>
      <c r="AG11" s="260"/>
      <c r="AH11" s="260"/>
      <c r="AI11" s="260"/>
      <c r="AJ11" s="260"/>
      <c r="AK11" s="260"/>
      <c r="AL11" s="135"/>
      <c r="AM11" s="136"/>
      <c r="AN11" s="135"/>
      <c r="AO11" s="136"/>
      <c r="AP11" s="137"/>
      <c r="AQ11" s="136"/>
      <c r="AR11" s="261"/>
      <c r="AS11" s="262"/>
      <c r="AT11" s="98"/>
      <c r="AU11" s="98"/>
      <c r="AV11" s="98"/>
      <c r="AW11" s="98"/>
      <c r="AX11" s="245"/>
      <c r="AY11" s="245"/>
      <c r="AZ11" s="98"/>
      <c r="BA11" s="98"/>
      <c r="BB11" s="98"/>
      <c r="BC11" s="99"/>
    </row>
    <row r="12" spans="1:55" ht="12" customHeight="1">
      <c r="A12" s="48"/>
      <c r="B12" s="36"/>
      <c r="C12" s="36"/>
      <c r="D12" s="166" t="s">
        <v>17</v>
      </c>
      <c r="E12" s="166"/>
      <c r="F12" s="166"/>
      <c r="G12" s="166"/>
      <c r="H12" s="166"/>
      <c r="I12" s="166"/>
      <c r="J12" s="148">
        <v>140000</v>
      </c>
      <c r="K12" s="148"/>
      <c r="L12" s="173">
        <f t="shared" si="0"/>
        <v>14000</v>
      </c>
      <c r="M12" s="173"/>
      <c r="N12" s="174">
        <f>J12+L12</f>
        <v>154000</v>
      </c>
      <c r="O12" s="174"/>
      <c r="P12" s="53" t="s">
        <v>18</v>
      </c>
      <c r="Q12" s="37"/>
      <c r="R12" s="39"/>
      <c r="S12" s="39"/>
      <c r="T12" s="39"/>
      <c r="U12" s="39"/>
      <c r="V12" s="39"/>
      <c r="W12" s="39"/>
      <c r="X12" s="39"/>
      <c r="Y12" s="39"/>
      <c r="Z12" s="46"/>
      <c r="AA12" s="47"/>
      <c r="AB12" s="54"/>
      <c r="AC12" s="69"/>
      <c r="AD12" s="70"/>
      <c r="AE12" s="71"/>
      <c r="AF12" s="166" t="s">
        <v>19</v>
      </c>
      <c r="AG12" s="166"/>
      <c r="AH12" s="166"/>
      <c r="AI12" s="166"/>
      <c r="AJ12" s="166"/>
      <c r="AK12" s="166"/>
      <c r="AL12" s="181">
        <f>AR12*AX12</f>
        <v>0</v>
      </c>
      <c r="AM12" s="181"/>
      <c r="AN12" s="181">
        <f t="shared" ref="AN12:AN20" si="1">AL12*0.1</f>
        <v>0</v>
      </c>
      <c r="AO12" s="181"/>
      <c r="AP12" s="180">
        <f t="shared" ref="AP12:AP20" si="2">AL12+AN12</f>
        <v>0</v>
      </c>
      <c r="AQ12" s="180"/>
      <c r="AR12" s="216">
        <f>'2_治験経費ポイントa_b'!K30</f>
        <v>0</v>
      </c>
      <c r="AS12" s="217"/>
      <c r="AT12" s="67" t="s">
        <v>14</v>
      </c>
      <c r="AU12" s="67"/>
      <c r="AV12" s="67"/>
      <c r="AW12" s="67" t="s">
        <v>15</v>
      </c>
      <c r="AX12" s="185">
        <f>IF(AO5="SMOCRC",3600,IF(AO5="SMOCRC＋SMO事務局",2000,8000))</f>
        <v>8000</v>
      </c>
      <c r="AY12" s="185"/>
      <c r="AZ12" s="67" t="s">
        <v>16</v>
      </c>
      <c r="BA12" s="67"/>
      <c r="BB12" s="67"/>
      <c r="BC12" s="68"/>
    </row>
    <row r="13" spans="1:55" ht="12" customHeight="1" thickBot="1">
      <c r="A13" s="48"/>
      <c r="B13" s="36"/>
      <c r="C13" s="36"/>
      <c r="D13" s="166" t="s">
        <v>20</v>
      </c>
      <c r="E13" s="166"/>
      <c r="F13" s="166"/>
      <c r="G13" s="166"/>
      <c r="H13" s="166"/>
      <c r="I13" s="166"/>
      <c r="J13" s="148">
        <v>120000</v>
      </c>
      <c r="K13" s="148"/>
      <c r="L13" s="173">
        <f t="shared" si="0"/>
        <v>12000</v>
      </c>
      <c r="M13" s="173"/>
      <c r="N13" s="174">
        <f t="shared" ref="N13:N19" si="3">J13+L13</f>
        <v>132000</v>
      </c>
      <c r="O13" s="174"/>
      <c r="P13" s="95" t="s">
        <v>21</v>
      </c>
      <c r="Q13" s="53"/>
      <c r="R13" s="46"/>
      <c r="S13" s="46"/>
      <c r="T13" s="46"/>
      <c r="U13" s="46"/>
      <c r="V13" s="46"/>
      <c r="W13" s="46"/>
      <c r="X13" s="39"/>
      <c r="Y13" s="46"/>
      <c r="Z13" s="39"/>
      <c r="AA13" s="40"/>
      <c r="AB13" s="54"/>
      <c r="AC13" s="69"/>
      <c r="AD13" s="70"/>
      <c r="AE13" s="71"/>
      <c r="AF13" s="166" t="s">
        <v>22</v>
      </c>
      <c r="AG13" s="166"/>
      <c r="AH13" s="166"/>
      <c r="AI13" s="166"/>
      <c r="AJ13" s="166"/>
      <c r="AK13" s="166"/>
      <c r="AL13" s="181">
        <f t="shared" ref="AL13:AL16" si="4">AR13*AX13</f>
        <v>0</v>
      </c>
      <c r="AM13" s="181"/>
      <c r="AN13" s="181">
        <f t="shared" si="1"/>
        <v>0</v>
      </c>
      <c r="AO13" s="181"/>
      <c r="AP13" s="180">
        <f t="shared" si="2"/>
        <v>0</v>
      </c>
      <c r="AQ13" s="180"/>
      <c r="AR13" s="246">
        <f>AR12</f>
        <v>0</v>
      </c>
      <c r="AS13" s="247"/>
      <c r="AT13" s="67" t="s">
        <v>14</v>
      </c>
      <c r="AU13" s="67"/>
      <c r="AV13" s="67"/>
      <c r="AW13" s="67" t="s">
        <v>15</v>
      </c>
      <c r="AX13" s="185">
        <v>8000</v>
      </c>
      <c r="AY13" s="185"/>
      <c r="AZ13" s="67" t="s">
        <v>16</v>
      </c>
      <c r="BA13" s="67"/>
      <c r="BB13" s="67"/>
      <c r="BC13" s="68"/>
    </row>
    <row r="14" spans="1:55" ht="12" customHeight="1" thickBot="1">
      <c r="A14" s="48"/>
      <c r="B14" s="36"/>
      <c r="C14" s="36"/>
      <c r="D14" s="166" t="s">
        <v>175</v>
      </c>
      <c r="E14" s="166"/>
      <c r="F14" s="166"/>
      <c r="G14" s="166"/>
      <c r="H14" s="166"/>
      <c r="I14" s="166"/>
      <c r="J14" s="148">
        <v>50000</v>
      </c>
      <c r="K14" s="148"/>
      <c r="L14" s="173">
        <f t="shared" si="0"/>
        <v>5000</v>
      </c>
      <c r="M14" s="173"/>
      <c r="N14" s="174">
        <f t="shared" si="3"/>
        <v>55000</v>
      </c>
      <c r="O14" s="174"/>
      <c r="P14" s="95" t="s">
        <v>216</v>
      </c>
      <c r="Q14" s="39"/>
      <c r="R14" s="39"/>
      <c r="S14" s="39"/>
      <c r="T14" s="39"/>
      <c r="U14" s="39"/>
      <c r="V14" s="39"/>
      <c r="W14" s="39"/>
      <c r="X14" s="39"/>
      <c r="Y14" s="39"/>
      <c r="Z14" s="42"/>
      <c r="AA14" s="38"/>
      <c r="AB14" s="54"/>
      <c r="AC14" s="69"/>
      <c r="AD14" s="70"/>
      <c r="AE14" s="71"/>
      <c r="AF14" s="205" t="s">
        <v>210</v>
      </c>
      <c r="AG14" s="206"/>
      <c r="AH14" s="206"/>
      <c r="AI14" s="206"/>
      <c r="AJ14" s="206"/>
      <c r="AK14" s="207"/>
      <c r="AL14" s="181">
        <f t="shared" si="4"/>
        <v>0</v>
      </c>
      <c r="AM14" s="181"/>
      <c r="AN14" s="181">
        <f t="shared" si="1"/>
        <v>0</v>
      </c>
      <c r="AO14" s="181"/>
      <c r="AP14" s="180">
        <f t="shared" si="2"/>
        <v>0</v>
      </c>
      <c r="AQ14" s="180"/>
      <c r="AR14" s="186"/>
      <c r="AS14" s="187"/>
      <c r="AT14" s="67" t="s">
        <v>23</v>
      </c>
      <c r="AU14" s="67"/>
      <c r="AV14" s="67"/>
      <c r="AW14" s="67" t="s">
        <v>15</v>
      </c>
      <c r="AX14" s="185">
        <v>4500</v>
      </c>
      <c r="AY14" s="185"/>
      <c r="AZ14" s="67" t="s">
        <v>16</v>
      </c>
      <c r="BA14" s="67"/>
      <c r="BB14" s="67"/>
      <c r="BC14" s="68"/>
    </row>
    <row r="15" spans="1:55" ht="12" customHeight="1" thickBot="1">
      <c r="A15" s="48"/>
      <c r="B15" s="36"/>
      <c r="C15" s="36"/>
      <c r="D15" s="166" t="s">
        <v>24</v>
      </c>
      <c r="E15" s="166"/>
      <c r="F15" s="166"/>
      <c r="G15" s="166"/>
      <c r="H15" s="166"/>
      <c r="I15" s="166"/>
      <c r="J15" s="223">
        <v>0</v>
      </c>
      <c r="K15" s="223"/>
      <c r="L15" s="173">
        <f t="shared" si="0"/>
        <v>0</v>
      </c>
      <c r="M15" s="173"/>
      <c r="N15" s="174">
        <f t="shared" si="3"/>
        <v>0</v>
      </c>
      <c r="O15" s="174"/>
      <c r="P15" s="41" t="s">
        <v>25</v>
      </c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40"/>
      <c r="AB15" s="54"/>
      <c r="AC15" s="69"/>
      <c r="AD15" s="70"/>
      <c r="AE15" s="71"/>
      <c r="AF15" s="66" t="s">
        <v>211</v>
      </c>
      <c r="AG15" s="67"/>
      <c r="AH15" s="67"/>
      <c r="AI15" s="67"/>
      <c r="AJ15" s="67"/>
      <c r="AK15" s="68"/>
      <c r="AL15" s="181">
        <f t="shared" si="4"/>
        <v>0</v>
      </c>
      <c r="AM15" s="181"/>
      <c r="AN15" s="181">
        <f t="shared" si="1"/>
        <v>0</v>
      </c>
      <c r="AO15" s="181"/>
      <c r="AP15" s="180">
        <f t="shared" si="2"/>
        <v>0</v>
      </c>
      <c r="AQ15" s="180"/>
      <c r="AR15" s="132"/>
      <c r="AS15" s="133"/>
      <c r="AT15" s="67" t="s">
        <v>23</v>
      </c>
      <c r="AU15" s="67"/>
      <c r="AV15" s="67"/>
      <c r="AW15" s="67" t="s">
        <v>15</v>
      </c>
      <c r="AX15" s="185">
        <v>7000</v>
      </c>
      <c r="AY15" s="185"/>
      <c r="AZ15" s="67" t="s">
        <v>16</v>
      </c>
      <c r="BA15" s="67"/>
      <c r="BB15" s="67"/>
      <c r="BC15" s="68"/>
    </row>
    <row r="16" spans="1:55" ht="12" customHeight="1" thickBot="1">
      <c r="A16" s="48"/>
      <c r="B16" s="36"/>
      <c r="C16" s="36"/>
      <c r="D16" s="166" t="s">
        <v>27</v>
      </c>
      <c r="E16" s="166"/>
      <c r="F16" s="166"/>
      <c r="G16" s="166"/>
      <c r="H16" s="166"/>
      <c r="I16" s="166"/>
      <c r="J16" s="223">
        <v>0</v>
      </c>
      <c r="K16" s="223"/>
      <c r="L16" s="173">
        <f t="shared" si="0"/>
        <v>0</v>
      </c>
      <c r="M16" s="173"/>
      <c r="N16" s="174">
        <f t="shared" si="3"/>
        <v>0</v>
      </c>
      <c r="O16" s="174"/>
      <c r="P16" s="41" t="s">
        <v>25</v>
      </c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40"/>
      <c r="AB16" s="54"/>
      <c r="AC16" s="69"/>
      <c r="AD16" s="70"/>
      <c r="AE16" s="71"/>
      <c r="AF16" s="205" t="s">
        <v>213</v>
      </c>
      <c r="AG16" s="206"/>
      <c r="AH16" s="206"/>
      <c r="AI16" s="206"/>
      <c r="AJ16" s="206"/>
      <c r="AK16" s="207"/>
      <c r="AL16" s="181">
        <f t="shared" si="4"/>
        <v>0</v>
      </c>
      <c r="AM16" s="181"/>
      <c r="AN16" s="181">
        <f t="shared" si="1"/>
        <v>0</v>
      </c>
      <c r="AO16" s="181"/>
      <c r="AP16" s="180">
        <f t="shared" si="2"/>
        <v>0</v>
      </c>
      <c r="AQ16" s="180"/>
      <c r="AR16" s="186"/>
      <c r="AS16" s="187"/>
      <c r="AT16" s="67" t="s">
        <v>26</v>
      </c>
      <c r="AU16" s="67"/>
      <c r="AV16" s="67"/>
      <c r="AW16" s="67" t="s">
        <v>15</v>
      </c>
      <c r="AX16" s="185">
        <v>7000</v>
      </c>
      <c r="AY16" s="185"/>
      <c r="AZ16" s="67" t="s">
        <v>16</v>
      </c>
      <c r="BA16" s="67"/>
      <c r="BB16" s="67"/>
      <c r="BC16" s="68"/>
    </row>
    <row r="17" spans="1:55" ht="12" customHeight="1">
      <c r="A17" s="48"/>
      <c r="B17" s="36"/>
      <c r="C17" s="36"/>
      <c r="D17" s="166" t="s">
        <v>19</v>
      </c>
      <c r="E17" s="166"/>
      <c r="F17" s="166"/>
      <c r="G17" s="166"/>
      <c r="H17" s="166"/>
      <c r="I17" s="166"/>
      <c r="J17" s="148">
        <f>IF(AO5="SMOCRC",45000,IF(AO5="SMOCRC＋SMO事務局",25000,100000))</f>
        <v>100000</v>
      </c>
      <c r="K17" s="148"/>
      <c r="L17" s="173">
        <f t="shared" si="0"/>
        <v>10000</v>
      </c>
      <c r="M17" s="173"/>
      <c r="N17" s="174">
        <f t="shared" si="3"/>
        <v>110000</v>
      </c>
      <c r="O17" s="174"/>
      <c r="P17" s="41" t="s">
        <v>29</v>
      </c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40"/>
      <c r="AB17" s="54"/>
      <c r="AC17" s="69"/>
      <c r="AD17" s="70"/>
      <c r="AE17" s="71"/>
      <c r="AF17" s="166" t="s">
        <v>28</v>
      </c>
      <c r="AG17" s="166"/>
      <c r="AH17" s="166"/>
      <c r="AI17" s="166"/>
      <c r="AJ17" s="166"/>
      <c r="AK17" s="166"/>
      <c r="AL17" s="148">
        <f>ROUND(SUM(AL12:AM15)*0.1,0)</f>
        <v>0</v>
      </c>
      <c r="AM17" s="148"/>
      <c r="AN17" s="181">
        <f t="shared" si="1"/>
        <v>0</v>
      </c>
      <c r="AO17" s="181"/>
      <c r="AP17" s="180">
        <f t="shared" si="2"/>
        <v>0</v>
      </c>
      <c r="AQ17" s="180"/>
      <c r="AR17" s="74" t="s">
        <v>220</v>
      </c>
      <c r="AS17" s="84"/>
      <c r="AT17" s="72"/>
      <c r="AU17" s="72"/>
      <c r="AV17" s="72"/>
      <c r="AW17" s="72"/>
      <c r="AX17" s="72"/>
      <c r="AY17" s="72"/>
      <c r="AZ17" s="72"/>
      <c r="BA17" s="72"/>
      <c r="BB17" s="72"/>
      <c r="BC17" s="73"/>
    </row>
    <row r="18" spans="1:55" ht="12" customHeight="1">
      <c r="A18" s="48"/>
      <c r="B18" s="36"/>
      <c r="C18" s="36"/>
      <c r="D18" s="166" t="s">
        <v>32</v>
      </c>
      <c r="E18" s="166"/>
      <c r="F18" s="166"/>
      <c r="G18" s="166"/>
      <c r="H18" s="166"/>
      <c r="I18" s="166"/>
      <c r="J18" s="148">
        <f>P18*V18</f>
        <v>0</v>
      </c>
      <c r="K18" s="148"/>
      <c r="L18" s="173">
        <f t="shared" si="0"/>
        <v>0</v>
      </c>
      <c r="M18" s="173"/>
      <c r="N18" s="174">
        <f t="shared" si="3"/>
        <v>0</v>
      </c>
      <c r="O18" s="174"/>
      <c r="P18" s="203">
        <f>'2_治験経費ポイントa_b'!K34</f>
        <v>0</v>
      </c>
      <c r="Q18" s="204"/>
      <c r="R18" s="39" t="s">
        <v>204</v>
      </c>
      <c r="S18" s="39"/>
      <c r="T18" s="39"/>
      <c r="U18" s="39" t="s">
        <v>15</v>
      </c>
      <c r="V18" s="202">
        <v>7000</v>
      </c>
      <c r="W18" s="202"/>
      <c r="X18" s="39" t="s">
        <v>16</v>
      </c>
      <c r="Y18" s="39"/>
      <c r="Z18" s="39"/>
      <c r="AA18" s="40"/>
      <c r="AB18" s="54"/>
      <c r="AC18" s="74"/>
      <c r="AD18" s="75"/>
      <c r="AE18" s="76"/>
      <c r="AF18" s="201" t="s">
        <v>30</v>
      </c>
      <c r="AG18" s="201"/>
      <c r="AH18" s="201"/>
      <c r="AI18" s="201"/>
      <c r="AJ18" s="201"/>
      <c r="AK18" s="201"/>
      <c r="AL18" s="148">
        <f>SUM(AL12:AM17)</f>
        <v>0</v>
      </c>
      <c r="AM18" s="148"/>
      <c r="AN18" s="181">
        <f t="shared" si="1"/>
        <v>0</v>
      </c>
      <c r="AO18" s="181"/>
      <c r="AP18" s="180">
        <f t="shared" si="2"/>
        <v>0</v>
      </c>
      <c r="AQ18" s="180"/>
      <c r="AR18" s="66" t="s">
        <v>31</v>
      </c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8"/>
    </row>
    <row r="19" spans="1:55" ht="12" customHeight="1">
      <c r="A19" s="48"/>
      <c r="B19" s="36"/>
      <c r="C19" s="36"/>
      <c r="D19" s="166" t="s">
        <v>22</v>
      </c>
      <c r="E19" s="166"/>
      <c r="F19" s="166"/>
      <c r="G19" s="166"/>
      <c r="H19" s="166"/>
      <c r="I19" s="166"/>
      <c r="J19" s="148">
        <v>100000</v>
      </c>
      <c r="K19" s="148"/>
      <c r="L19" s="173">
        <f t="shared" si="0"/>
        <v>10000</v>
      </c>
      <c r="M19" s="173"/>
      <c r="N19" s="174">
        <f t="shared" si="3"/>
        <v>110000</v>
      </c>
      <c r="O19" s="174"/>
      <c r="P19" s="41" t="s">
        <v>29</v>
      </c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40"/>
      <c r="AB19" s="54"/>
      <c r="AC19" s="205" t="s">
        <v>34</v>
      </c>
      <c r="AD19" s="206"/>
      <c r="AE19" s="206"/>
      <c r="AF19" s="206"/>
      <c r="AG19" s="206"/>
      <c r="AH19" s="206"/>
      <c r="AI19" s="206"/>
      <c r="AJ19" s="206"/>
      <c r="AK19" s="207"/>
      <c r="AL19" s="148">
        <f>ROUND(AL18*0.3,0)</f>
        <v>0</v>
      </c>
      <c r="AM19" s="148"/>
      <c r="AN19" s="181">
        <f t="shared" si="1"/>
        <v>0</v>
      </c>
      <c r="AO19" s="181"/>
      <c r="AP19" s="180">
        <f t="shared" si="2"/>
        <v>0</v>
      </c>
      <c r="AQ19" s="180"/>
      <c r="AR19" s="37" t="s">
        <v>35</v>
      </c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8"/>
    </row>
    <row r="20" spans="1:55" ht="12" customHeight="1">
      <c r="A20" s="48"/>
      <c r="B20" s="36"/>
      <c r="C20" s="36"/>
      <c r="D20" s="166" t="s">
        <v>37</v>
      </c>
      <c r="E20" s="166"/>
      <c r="F20" s="166"/>
      <c r="G20" s="166"/>
      <c r="H20" s="166"/>
      <c r="I20" s="166"/>
      <c r="J20" s="148">
        <f>IF(AO5="SMOCRC",0,IF(AO5="SMOCRC＋SMO事務局",0,50000))</f>
        <v>50000</v>
      </c>
      <c r="K20" s="148"/>
      <c r="L20" s="173">
        <f t="shared" si="0"/>
        <v>5000</v>
      </c>
      <c r="M20" s="173"/>
      <c r="N20" s="174">
        <f>J20+L20</f>
        <v>55000</v>
      </c>
      <c r="O20" s="174"/>
      <c r="P20" s="236" t="str">
        <f>IF(AU5="SMOCRC","SMOの場合不要",IF(AU5="SMOCRC＋SMO事務局","SMOの場合不要","1契約当たり"))</f>
        <v>1契約当たり</v>
      </c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8"/>
      <c r="AB20" s="54"/>
      <c r="AC20" s="224" t="s">
        <v>36</v>
      </c>
      <c r="AD20" s="225"/>
      <c r="AE20" s="225"/>
      <c r="AF20" s="225"/>
      <c r="AG20" s="225"/>
      <c r="AH20" s="225"/>
      <c r="AI20" s="225"/>
      <c r="AJ20" s="225"/>
      <c r="AK20" s="226"/>
      <c r="AL20" s="148">
        <f>AL18+AL19</f>
        <v>0</v>
      </c>
      <c r="AM20" s="148"/>
      <c r="AN20" s="181">
        <f t="shared" si="1"/>
        <v>0</v>
      </c>
      <c r="AO20" s="181"/>
      <c r="AP20" s="180">
        <f t="shared" si="2"/>
        <v>0</v>
      </c>
      <c r="AQ20" s="180"/>
      <c r="AR20" s="66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8"/>
    </row>
    <row r="21" spans="1:55" ht="12" customHeight="1">
      <c r="A21" s="48"/>
      <c r="B21" s="36"/>
      <c r="C21" s="36"/>
      <c r="D21" s="166" t="s">
        <v>28</v>
      </c>
      <c r="E21" s="166"/>
      <c r="F21" s="166"/>
      <c r="G21" s="166"/>
      <c r="H21" s="166"/>
      <c r="I21" s="166"/>
      <c r="J21" s="148">
        <f>ROUND(SUM(J11:K20)*0.1,0)</f>
        <v>76000</v>
      </c>
      <c r="K21" s="148"/>
      <c r="L21" s="173">
        <f>J21*0.1</f>
        <v>7600</v>
      </c>
      <c r="M21" s="173"/>
      <c r="N21" s="174">
        <f>J21+L21</f>
        <v>83600</v>
      </c>
      <c r="O21" s="174"/>
      <c r="P21" s="41" t="s">
        <v>124</v>
      </c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40"/>
      <c r="AB21" s="54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</row>
    <row r="22" spans="1:55" ht="12" customHeight="1">
      <c r="A22" s="50"/>
      <c r="B22" s="42"/>
      <c r="C22" s="42"/>
      <c r="D22" s="191" t="s">
        <v>30</v>
      </c>
      <c r="E22" s="192"/>
      <c r="F22" s="192"/>
      <c r="G22" s="192"/>
      <c r="H22" s="192"/>
      <c r="I22" s="193"/>
      <c r="J22" s="148">
        <f>SUM(J11:K21)</f>
        <v>836000</v>
      </c>
      <c r="K22" s="148"/>
      <c r="L22" s="173">
        <f>J22*0.1</f>
        <v>83600</v>
      </c>
      <c r="M22" s="173"/>
      <c r="N22" s="174">
        <f>J22+L22</f>
        <v>919600</v>
      </c>
      <c r="O22" s="174"/>
      <c r="P22" s="66" t="s">
        <v>31</v>
      </c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40"/>
      <c r="AB22" s="54"/>
      <c r="AC22" s="77" t="s">
        <v>221</v>
      </c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</row>
    <row r="23" spans="1:55" ht="12" customHeight="1">
      <c r="A23" s="167" t="s">
        <v>34</v>
      </c>
      <c r="B23" s="168"/>
      <c r="C23" s="168"/>
      <c r="D23" s="227"/>
      <c r="E23" s="227"/>
      <c r="F23" s="227"/>
      <c r="G23" s="227"/>
      <c r="H23" s="227"/>
      <c r="I23" s="228"/>
      <c r="J23" s="148">
        <f>ROUND(J22*0.3,0)</f>
        <v>250800</v>
      </c>
      <c r="K23" s="148"/>
      <c r="L23" s="173">
        <f t="shared" ref="L23:L24" si="5">J23*0.1</f>
        <v>25080</v>
      </c>
      <c r="M23" s="173"/>
      <c r="N23" s="174">
        <f t="shared" ref="N23:N24" si="6">J23+L23</f>
        <v>275880</v>
      </c>
      <c r="O23" s="174"/>
      <c r="P23" s="37" t="s">
        <v>35</v>
      </c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40"/>
      <c r="AB23" s="54"/>
      <c r="AC23" s="232" t="s">
        <v>7</v>
      </c>
      <c r="AD23" s="211"/>
      <c r="AE23" s="212"/>
      <c r="AF23" s="233" t="s">
        <v>8</v>
      </c>
      <c r="AG23" s="234"/>
      <c r="AH23" s="234"/>
      <c r="AI23" s="234"/>
      <c r="AJ23" s="234"/>
      <c r="AK23" s="235"/>
      <c r="AL23" s="121" t="s">
        <v>206</v>
      </c>
      <c r="AM23" s="122"/>
      <c r="AN23" s="123" t="s">
        <v>207</v>
      </c>
      <c r="AO23" s="123"/>
      <c r="AP23" s="121" t="s">
        <v>9</v>
      </c>
      <c r="AQ23" s="122"/>
      <c r="AR23" s="211" t="s">
        <v>10</v>
      </c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2"/>
    </row>
    <row r="24" spans="1:55" ht="12" customHeight="1">
      <c r="A24" s="170" t="s">
        <v>38</v>
      </c>
      <c r="B24" s="171"/>
      <c r="C24" s="171"/>
      <c r="D24" s="171"/>
      <c r="E24" s="171"/>
      <c r="F24" s="171"/>
      <c r="G24" s="171"/>
      <c r="H24" s="171"/>
      <c r="I24" s="172"/>
      <c r="J24" s="148">
        <f>J22+J23</f>
        <v>1086800</v>
      </c>
      <c r="K24" s="148"/>
      <c r="L24" s="173">
        <f t="shared" si="5"/>
        <v>108680</v>
      </c>
      <c r="M24" s="173"/>
      <c r="N24" s="174">
        <f t="shared" si="6"/>
        <v>1195480</v>
      </c>
      <c r="O24" s="174"/>
      <c r="P24" s="41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40"/>
      <c r="AB24" s="54"/>
      <c r="AC24" s="63" t="s">
        <v>11</v>
      </c>
      <c r="AD24" s="64"/>
      <c r="AE24" s="64"/>
      <c r="AF24" s="166" t="s">
        <v>19</v>
      </c>
      <c r="AG24" s="166"/>
      <c r="AH24" s="166"/>
      <c r="AI24" s="166"/>
      <c r="AJ24" s="166"/>
      <c r="AK24" s="166"/>
      <c r="AL24" s="181">
        <f>AR24*AX24</f>
        <v>0</v>
      </c>
      <c r="AM24" s="181"/>
      <c r="AN24" s="181">
        <f t="shared" ref="AN24:AN32" si="7">AL24*0.1</f>
        <v>0</v>
      </c>
      <c r="AO24" s="181"/>
      <c r="AP24" s="180">
        <f t="shared" ref="AP24:AP32" si="8">AL24+AN24</f>
        <v>0</v>
      </c>
      <c r="AQ24" s="180"/>
      <c r="AR24" s="216">
        <f>'3_脱落ポイントc_施設名'!K24</f>
        <v>0</v>
      </c>
      <c r="AS24" s="217"/>
      <c r="AT24" s="67" t="s">
        <v>33</v>
      </c>
      <c r="AU24" s="67"/>
      <c r="AV24" s="67"/>
      <c r="AW24" s="67" t="s">
        <v>15</v>
      </c>
      <c r="AX24" s="185">
        <f>IF(AO5="SMOCRC",1350,IF(AO5="SMOCRC＋SMO事務局",750,3000))</f>
        <v>3000</v>
      </c>
      <c r="AY24" s="185"/>
      <c r="AZ24" s="67" t="s">
        <v>16</v>
      </c>
      <c r="BA24" s="67"/>
      <c r="BB24" s="67"/>
      <c r="BC24" s="68"/>
    </row>
    <row r="25" spans="1:55" ht="12" customHeight="1" thickBot="1">
      <c r="A25" s="35"/>
      <c r="B25" s="35"/>
      <c r="C25" s="35"/>
      <c r="D25" s="35"/>
      <c r="E25" s="35"/>
      <c r="F25" s="35"/>
      <c r="G25" s="35"/>
      <c r="H25" s="35"/>
      <c r="I25" s="35"/>
      <c r="J25" s="61"/>
      <c r="K25" s="61"/>
      <c r="L25" s="61"/>
      <c r="M25" s="61"/>
      <c r="N25" s="61"/>
      <c r="O25" s="61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54"/>
      <c r="AC25" s="69"/>
      <c r="AD25" s="70"/>
      <c r="AE25" s="70"/>
      <c r="AF25" s="166" t="s">
        <v>22</v>
      </c>
      <c r="AG25" s="166"/>
      <c r="AH25" s="166"/>
      <c r="AI25" s="166"/>
      <c r="AJ25" s="166"/>
      <c r="AK25" s="166"/>
      <c r="AL25" s="181">
        <f>AR25*AX25</f>
        <v>0</v>
      </c>
      <c r="AM25" s="181"/>
      <c r="AN25" s="181">
        <f t="shared" si="7"/>
        <v>0</v>
      </c>
      <c r="AO25" s="181"/>
      <c r="AP25" s="180">
        <f t="shared" si="8"/>
        <v>0</v>
      </c>
      <c r="AQ25" s="180"/>
      <c r="AR25" s="216">
        <f>AR24</f>
        <v>0</v>
      </c>
      <c r="AS25" s="217"/>
      <c r="AT25" s="67" t="s">
        <v>33</v>
      </c>
      <c r="AU25" s="67"/>
      <c r="AV25" s="67"/>
      <c r="AW25" s="67" t="s">
        <v>15</v>
      </c>
      <c r="AX25" s="185">
        <v>3000</v>
      </c>
      <c r="AY25" s="185"/>
      <c r="AZ25" s="67" t="s">
        <v>16</v>
      </c>
      <c r="BA25" s="67"/>
      <c r="BB25" s="67"/>
      <c r="BC25" s="68"/>
    </row>
    <row r="26" spans="1:55" ht="12" customHeight="1" thickBot="1">
      <c r="A26" s="35" t="s">
        <v>205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54"/>
      <c r="AC26" s="69"/>
      <c r="AD26" s="70"/>
      <c r="AE26" s="70"/>
      <c r="AF26" s="205" t="s">
        <v>210</v>
      </c>
      <c r="AG26" s="206"/>
      <c r="AH26" s="206"/>
      <c r="AI26" s="206"/>
      <c r="AJ26" s="206"/>
      <c r="AK26" s="207"/>
      <c r="AL26" s="181">
        <f>AR26*AX26</f>
        <v>0</v>
      </c>
      <c r="AM26" s="181"/>
      <c r="AN26" s="181">
        <f t="shared" si="7"/>
        <v>0</v>
      </c>
      <c r="AO26" s="181"/>
      <c r="AP26" s="180">
        <f t="shared" si="8"/>
        <v>0</v>
      </c>
      <c r="AQ26" s="180"/>
      <c r="AR26" s="186"/>
      <c r="AS26" s="187"/>
      <c r="AT26" s="67" t="s">
        <v>23</v>
      </c>
      <c r="AU26" s="67"/>
      <c r="AV26" s="67"/>
      <c r="AW26" s="67" t="s">
        <v>15</v>
      </c>
      <c r="AX26" s="185">
        <v>4500</v>
      </c>
      <c r="AY26" s="185"/>
      <c r="AZ26" s="67" t="s">
        <v>16</v>
      </c>
      <c r="BA26" s="67"/>
      <c r="BB26" s="67"/>
      <c r="BC26" s="68"/>
    </row>
    <row r="27" spans="1:55" ht="12" customHeight="1" thickBot="1">
      <c r="A27" s="194" t="s">
        <v>7</v>
      </c>
      <c r="B27" s="195"/>
      <c r="C27" s="196"/>
      <c r="D27" s="220" t="s">
        <v>8</v>
      </c>
      <c r="E27" s="221"/>
      <c r="F27" s="221"/>
      <c r="G27" s="221"/>
      <c r="H27" s="221"/>
      <c r="I27" s="222"/>
      <c r="J27" s="120" t="s">
        <v>206</v>
      </c>
      <c r="K27" s="119"/>
      <c r="L27" s="120" t="s">
        <v>207</v>
      </c>
      <c r="M27" s="119"/>
      <c r="N27" s="118" t="s">
        <v>9</v>
      </c>
      <c r="O27" s="119"/>
      <c r="P27" s="195" t="s">
        <v>10</v>
      </c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6"/>
      <c r="AB27" s="54"/>
      <c r="AC27" s="69"/>
      <c r="AD27" s="70"/>
      <c r="AE27" s="70"/>
      <c r="AF27" s="66" t="s">
        <v>211</v>
      </c>
      <c r="AG27" s="67"/>
      <c r="AH27" s="67"/>
      <c r="AI27" s="67"/>
      <c r="AJ27" s="67"/>
      <c r="AK27" s="68"/>
      <c r="AL27" s="181">
        <f>AR27*AX27</f>
        <v>0</v>
      </c>
      <c r="AM27" s="181"/>
      <c r="AN27" s="181">
        <f t="shared" si="7"/>
        <v>0</v>
      </c>
      <c r="AO27" s="181"/>
      <c r="AP27" s="180">
        <f t="shared" si="8"/>
        <v>0</v>
      </c>
      <c r="AQ27" s="180"/>
      <c r="AR27" s="132"/>
      <c r="AS27" s="133"/>
      <c r="AT27" s="67" t="s">
        <v>23</v>
      </c>
      <c r="AU27" s="67"/>
      <c r="AV27" s="67"/>
      <c r="AW27" s="67" t="s">
        <v>15</v>
      </c>
      <c r="AX27" s="185">
        <v>7000</v>
      </c>
      <c r="AY27" s="185"/>
      <c r="AZ27" s="67" t="s">
        <v>16</v>
      </c>
      <c r="BA27" s="67"/>
      <c r="BB27" s="67"/>
      <c r="BC27" s="68"/>
    </row>
    <row r="28" spans="1:55" ht="12" customHeight="1" thickBot="1">
      <c r="A28" s="45" t="s">
        <v>39</v>
      </c>
      <c r="B28" s="46"/>
      <c r="C28" s="47"/>
      <c r="D28" s="166" t="s">
        <v>17</v>
      </c>
      <c r="E28" s="166"/>
      <c r="F28" s="166"/>
      <c r="G28" s="166"/>
      <c r="H28" s="166"/>
      <c r="I28" s="166"/>
      <c r="J28" s="148">
        <v>50000</v>
      </c>
      <c r="K28" s="148"/>
      <c r="L28" s="173">
        <f t="shared" ref="L28:L33" si="9">J28*0.1</f>
        <v>5000</v>
      </c>
      <c r="M28" s="173"/>
      <c r="N28" s="174">
        <f t="shared" ref="N28:N33" si="10">J28+L28</f>
        <v>55000</v>
      </c>
      <c r="O28" s="174"/>
      <c r="P28" s="239" t="s">
        <v>40</v>
      </c>
      <c r="Q28" s="240"/>
      <c r="R28" s="240"/>
      <c r="S28" s="240"/>
      <c r="T28" s="240"/>
      <c r="U28" s="240"/>
      <c r="V28" s="240"/>
      <c r="W28" s="240"/>
      <c r="X28" s="240"/>
      <c r="Y28" s="240"/>
      <c r="Z28" s="240"/>
      <c r="AA28" s="241"/>
      <c r="AB28" s="54"/>
      <c r="AC28" s="69"/>
      <c r="AD28" s="70"/>
      <c r="AE28" s="70"/>
      <c r="AF28" s="205" t="s">
        <v>213</v>
      </c>
      <c r="AG28" s="206"/>
      <c r="AH28" s="206"/>
      <c r="AI28" s="206"/>
      <c r="AJ28" s="206"/>
      <c r="AK28" s="207"/>
      <c r="AL28" s="181">
        <f>AR28*AX28</f>
        <v>0</v>
      </c>
      <c r="AM28" s="181"/>
      <c r="AN28" s="181">
        <f t="shared" si="7"/>
        <v>0</v>
      </c>
      <c r="AO28" s="181"/>
      <c r="AP28" s="180">
        <f t="shared" si="8"/>
        <v>0</v>
      </c>
      <c r="AQ28" s="180"/>
      <c r="AR28" s="186"/>
      <c r="AS28" s="187"/>
      <c r="AT28" s="67" t="s">
        <v>26</v>
      </c>
      <c r="AU28" s="67"/>
      <c r="AV28" s="67"/>
      <c r="AW28" s="67" t="s">
        <v>15</v>
      </c>
      <c r="AX28" s="185">
        <v>7000</v>
      </c>
      <c r="AY28" s="185"/>
      <c r="AZ28" s="67" t="s">
        <v>16</v>
      </c>
      <c r="BA28" s="67"/>
      <c r="BB28" s="67"/>
      <c r="BC28" s="68"/>
    </row>
    <row r="29" spans="1:55" ht="12" customHeight="1">
      <c r="A29" s="48"/>
      <c r="B29" s="36"/>
      <c r="C29" s="49"/>
      <c r="D29" s="166" t="s">
        <v>20</v>
      </c>
      <c r="E29" s="166"/>
      <c r="F29" s="166"/>
      <c r="G29" s="166"/>
      <c r="H29" s="166"/>
      <c r="I29" s="166"/>
      <c r="J29" s="148">
        <v>120000</v>
      </c>
      <c r="K29" s="148"/>
      <c r="L29" s="173">
        <f t="shared" si="9"/>
        <v>12000</v>
      </c>
      <c r="M29" s="173"/>
      <c r="N29" s="174">
        <f t="shared" si="10"/>
        <v>132000</v>
      </c>
      <c r="O29" s="174"/>
      <c r="P29" s="239" t="s">
        <v>40</v>
      </c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1"/>
      <c r="AB29" s="54"/>
      <c r="AC29" s="69"/>
      <c r="AD29" s="70"/>
      <c r="AE29" s="70"/>
      <c r="AF29" s="166" t="s">
        <v>28</v>
      </c>
      <c r="AG29" s="166"/>
      <c r="AH29" s="166"/>
      <c r="AI29" s="166"/>
      <c r="AJ29" s="166"/>
      <c r="AK29" s="166"/>
      <c r="AL29" s="148">
        <f>ROUND(SUM(AL24:AM27)*0.1,0)</f>
        <v>0</v>
      </c>
      <c r="AM29" s="148"/>
      <c r="AN29" s="181">
        <f t="shared" si="7"/>
        <v>0</v>
      </c>
      <c r="AO29" s="181"/>
      <c r="AP29" s="180">
        <f t="shared" si="8"/>
        <v>0</v>
      </c>
      <c r="AQ29" s="180"/>
      <c r="AR29" s="74" t="s">
        <v>220</v>
      </c>
      <c r="AS29" s="84"/>
      <c r="AT29" s="72"/>
      <c r="AU29" s="72"/>
      <c r="AV29" s="72"/>
      <c r="AW29" s="72"/>
      <c r="AX29" s="72"/>
      <c r="AY29" s="72"/>
      <c r="AZ29" s="72"/>
      <c r="BA29" s="72"/>
      <c r="BB29" s="72"/>
      <c r="BC29" s="73"/>
    </row>
    <row r="30" spans="1:55" ht="12" customHeight="1">
      <c r="A30" s="48"/>
      <c r="B30" s="36"/>
      <c r="C30" s="49"/>
      <c r="D30" s="166" t="s">
        <v>28</v>
      </c>
      <c r="E30" s="166"/>
      <c r="F30" s="166"/>
      <c r="G30" s="166"/>
      <c r="H30" s="166"/>
      <c r="I30" s="166"/>
      <c r="J30" s="148">
        <f>ROUND(SUM(J28:K29)*0.1,0)</f>
        <v>17000</v>
      </c>
      <c r="K30" s="148"/>
      <c r="L30" s="173">
        <f t="shared" si="9"/>
        <v>1700</v>
      </c>
      <c r="M30" s="173"/>
      <c r="N30" s="174">
        <f t="shared" si="10"/>
        <v>18700</v>
      </c>
      <c r="O30" s="174"/>
      <c r="P30" s="41" t="s">
        <v>218</v>
      </c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4"/>
      <c r="AB30" s="54"/>
      <c r="AC30" s="74"/>
      <c r="AD30" s="75"/>
      <c r="AE30" s="75"/>
      <c r="AF30" s="205" t="s">
        <v>30</v>
      </c>
      <c r="AG30" s="206"/>
      <c r="AH30" s="206"/>
      <c r="AI30" s="206"/>
      <c r="AJ30" s="206"/>
      <c r="AK30" s="207"/>
      <c r="AL30" s="148">
        <f>SUM(AL24:AM29)</f>
        <v>0</v>
      </c>
      <c r="AM30" s="148"/>
      <c r="AN30" s="181">
        <f t="shared" si="7"/>
        <v>0</v>
      </c>
      <c r="AO30" s="181"/>
      <c r="AP30" s="180">
        <f t="shared" si="8"/>
        <v>0</v>
      </c>
      <c r="AQ30" s="180"/>
      <c r="AR30" s="66" t="s">
        <v>31</v>
      </c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8"/>
    </row>
    <row r="31" spans="1:55" ht="12" customHeight="1">
      <c r="A31" s="50"/>
      <c r="B31" s="42"/>
      <c r="C31" s="38"/>
      <c r="D31" s="146" t="s">
        <v>30</v>
      </c>
      <c r="E31" s="147"/>
      <c r="F31" s="147"/>
      <c r="G31" s="147"/>
      <c r="H31" s="147"/>
      <c r="I31" s="147"/>
      <c r="J31" s="148">
        <f>SUM(J28:K30)</f>
        <v>187000</v>
      </c>
      <c r="K31" s="148"/>
      <c r="L31" s="173">
        <f t="shared" si="9"/>
        <v>18700</v>
      </c>
      <c r="M31" s="173"/>
      <c r="N31" s="174">
        <f t="shared" si="10"/>
        <v>205700</v>
      </c>
      <c r="O31" s="174"/>
      <c r="P31" s="66" t="s">
        <v>31</v>
      </c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40"/>
      <c r="AB31" s="54"/>
      <c r="AC31" s="205" t="s">
        <v>34</v>
      </c>
      <c r="AD31" s="206"/>
      <c r="AE31" s="206"/>
      <c r="AF31" s="242"/>
      <c r="AG31" s="242"/>
      <c r="AH31" s="242"/>
      <c r="AI31" s="242"/>
      <c r="AJ31" s="242"/>
      <c r="AK31" s="243"/>
      <c r="AL31" s="148">
        <f>ROUND(AL30*0.3,0)</f>
        <v>0</v>
      </c>
      <c r="AM31" s="148"/>
      <c r="AN31" s="181">
        <f t="shared" si="7"/>
        <v>0</v>
      </c>
      <c r="AO31" s="181"/>
      <c r="AP31" s="180">
        <f t="shared" si="8"/>
        <v>0</v>
      </c>
      <c r="AQ31" s="180"/>
      <c r="AR31" s="37" t="s">
        <v>35</v>
      </c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8"/>
    </row>
    <row r="32" spans="1:55" ht="12" customHeight="1">
      <c r="A32" s="167" t="s">
        <v>34</v>
      </c>
      <c r="B32" s="168"/>
      <c r="C32" s="168"/>
      <c r="D32" s="168"/>
      <c r="E32" s="168"/>
      <c r="F32" s="168"/>
      <c r="G32" s="168"/>
      <c r="H32" s="168"/>
      <c r="I32" s="169"/>
      <c r="J32" s="148">
        <f>ROUND(J31*0.3,0)</f>
        <v>56100</v>
      </c>
      <c r="K32" s="148"/>
      <c r="L32" s="173">
        <f t="shared" si="9"/>
        <v>5610</v>
      </c>
      <c r="M32" s="173"/>
      <c r="N32" s="174">
        <f t="shared" si="10"/>
        <v>61710</v>
      </c>
      <c r="O32" s="174"/>
      <c r="P32" s="37" t="s">
        <v>35</v>
      </c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40"/>
      <c r="AB32" s="54"/>
      <c r="AC32" s="224" t="s">
        <v>41</v>
      </c>
      <c r="AD32" s="225"/>
      <c r="AE32" s="225"/>
      <c r="AF32" s="225"/>
      <c r="AG32" s="225"/>
      <c r="AH32" s="225"/>
      <c r="AI32" s="225"/>
      <c r="AJ32" s="225"/>
      <c r="AK32" s="226"/>
      <c r="AL32" s="148">
        <f>AL30+AL31</f>
        <v>0</v>
      </c>
      <c r="AM32" s="148"/>
      <c r="AN32" s="181">
        <f t="shared" si="7"/>
        <v>0</v>
      </c>
      <c r="AO32" s="181"/>
      <c r="AP32" s="180">
        <f t="shared" si="8"/>
        <v>0</v>
      </c>
      <c r="AQ32" s="180"/>
      <c r="AR32" s="66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8"/>
    </row>
    <row r="33" spans="1:55" ht="12" customHeight="1" thickBot="1">
      <c r="A33" s="170" t="s">
        <v>43</v>
      </c>
      <c r="B33" s="171"/>
      <c r="C33" s="171"/>
      <c r="D33" s="171"/>
      <c r="E33" s="171"/>
      <c r="F33" s="171"/>
      <c r="G33" s="171"/>
      <c r="H33" s="171"/>
      <c r="I33" s="172"/>
      <c r="J33" s="148">
        <f>J31+J32</f>
        <v>243100</v>
      </c>
      <c r="K33" s="148"/>
      <c r="L33" s="173">
        <f t="shared" si="9"/>
        <v>24310</v>
      </c>
      <c r="M33" s="173"/>
      <c r="N33" s="174">
        <f t="shared" si="10"/>
        <v>267410</v>
      </c>
      <c r="O33" s="174"/>
      <c r="P33" s="41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40"/>
      <c r="AB33" s="54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</row>
    <row r="34" spans="1:55" ht="12" customHeight="1" thickBot="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4"/>
      <c r="AC34" s="77" t="s">
        <v>42</v>
      </c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213" t="s">
        <v>215</v>
      </c>
      <c r="BB34" s="214"/>
      <c r="BC34" s="215"/>
    </row>
    <row r="35" spans="1:55" ht="12" customHeight="1" thickBot="1">
      <c r="A35" s="35" t="s">
        <v>44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176" t="s">
        <v>45</v>
      </c>
      <c r="V35" s="177"/>
      <c r="W35" s="177"/>
      <c r="X35" s="177"/>
      <c r="Y35" s="177"/>
      <c r="Z35" s="177"/>
      <c r="AA35" s="178"/>
      <c r="AB35" s="54"/>
      <c r="AC35" s="255" t="s">
        <v>7</v>
      </c>
      <c r="AD35" s="182"/>
      <c r="AE35" s="256"/>
      <c r="AF35" s="257" t="s">
        <v>8</v>
      </c>
      <c r="AG35" s="258"/>
      <c r="AH35" s="258"/>
      <c r="AI35" s="258"/>
      <c r="AJ35" s="258"/>
      <c r="AK35" s="259"/>
      <c r="AL35" s="138" t="s">
        <v>206</v>
      </c>
      <c r="AM35" s="139"/>
      <c r="AN35" s="140" t="s">
        <v>207</v>
      </c>
      <c r="AO35" s="140"/>
      <c r="AP35" s="138" t="s">
        <v>9</v>
      </c>
      <c r="AQ35" s="139"/>
      <c r="AR35" s="182" t="s">
        <v>10</v>
      </c>
      <c r="AS35" s="182"/>
      <c r="AT35" s="182"/>
      <c r="AU35" s="182"/>
      <c r="AV35" s="182"/>
      <c r="AW35" s="182"/>
      <c r="AX35" s="182"/>
      <c r="AY35" s="182"/>
      <c r="AZ35" s="182"/>
      <c r="BA35" s="183"/>
      <c r="BB35" s="183"/>
      <c r="BC35" s="184"/>
    </row>
    <row r="36" spans="1:55" ht="12" customHeight="1" thickBot="1">
      <c r="A36" s="161" t="s">
        <v>7</v>
      </c>
      <c r="B36" s="162"/>
      <c r="C36" s="163"/>
      <c r="D36" s="229" t="s">
        <v>8</v>
      </c>
      <c r="E36" s="230"/>
      <c r="F36" s="230"/>
      <c r="G36" s="230"/>
      <c r="H36" s="230"/>
      <c r="I36" s="231"/>
      <c r="J36" s="138" t="s">
        <v>206</v>
      </c>
      <c r="K36" s="139"/>
      <c r="L36" s="140" t="s">
        <v>207</v>
      </c>
      <c r="M36" s="140"/>
      <c r="N36" s="138" t="s">
        <v>9</v>
      </c>
      <c r="O36" s="139"/>
      <c r="P36" s="162" t="s">
        <v>10</v>
      </c>
      <c r="Q36" s="162"/>
      <c r="R36" s="162"/>
      <c r="S36" s="162"/>
      <c r="T36" s="162"/>
      <c r="U36" s="164"/>
      <c r="V36" s="208"/>
      <c r="W36" s="208"/>
      <c r="X36" s="164"/>
      <c r="Y36" s="164"/>
      <c r="Z36" s="164"/>
      <c r="AA36" s="165"/>
      <c r="AB36" s="54"/>
      <c r="AC36" s="63" t="s">
        <v>11</v>
      </c>
      <c r="AD36" s="64"/>
      <c r="AE36" s="64"/>
      <c r="AF36" s="166" t="s">
        <v>19</v>
      </c>
      <c r="AG36" s="166"/>
      <c r="AH36" s="166"/>
      <c r="AI36" s="166"/>
      <c r="AJ36" s="166"/>
      <c r="AK36" s="166"/>
      <c r="AL36" s="181">
        <f>IF(BA34="該当",IF(AO5="SMOCRC",11250,IF(AO5="SMOCRC＋SMO事務局",6250,25000)),0)</f>
        <v>0</v>
      </c>
      <c r="AM36" s="181"/>
      <c r="AN36" s="181">
        <f t="shared" ref="AN36" si="11">AL36*0.1</f>
        <v>0</v>
      </c>
      <c r="AO36" s="181"/>
      <c r="AP36" s="180">
        <f t="shared" ref="AP36" si="12">AL36+AN36</f>
        <v>0</v>
      </c>
      <c r="AQ36" s="180"/>
      <c r="AR36" s="82"/>
      <c r="AS36" s="83"/>
      <c r="AT36" s="72"/>
      <c r="AU36" s="72"/>
      <c r="AV36" s="72"/>
      <c r="AW36" s="72"/>
      <c r="AX36" s="72"/>
      <c r="AY36" s="72"/>
      <c r="AZ36" s="72"/>
      <c r="BA36" s="72"/>
      <c r="BB36" s="72"/>
      <c r="BC36" s="73"/>
    </row>
    <row r="37" spans="1:55" ht="12" customHeight="1" thickBot="1">
      <c r="A37" s="45" t="s">
        <v>39</v>
      </c>
      <c r="B37" s="46"/>
      <c r="C37" s="47"/>
      <c r="D37" s="166" t="s">
        <v>17</v>
      </c>
      <c r="E37" s="166"/>
      <c r="F37" s="166"/>
      <c r="G37" s="166"/>
      <c r="H37" s="166"/>
      <c r="I37" s="166"/>
      <c r="J37" s="148">
        <f>IF(V37&gt;=11,"150000",IF(V37&gt;=6,"100000",IF(V37&gt;=1,"50000",IF(V37=0,"0","0"))*1)*1)*1</f>
        <v>0</v>
      </c>
      <c r="K37" s="148"/>
      <c r="L37" s="173">
        <f t="shared" ref="L37:L42" si="13">J37*0.1</f>
        <v>0</v>
      </c>
      <c r="M37" s="173"/>
      <c r="N37" s="174">
        <f t="shared" ref="N37:N42" si="14">J37+L37</f>
        <v>0</v>
      </c>
      <c r="O37" s="174"/>
      <c r="P37" s="41" t="s">
        <v>46</v>
      </c>
      <c r="Q37" s="39"/>
      <c r="R37" s="39"/>
      <c r="S37" s="39"/>
      <c r="T37" s="39"/>
      <c r="U37" s="39"/>
      <c r="V37" s="209"/>
      <c r="W37" s="210"/>
      <c r="X37" s="39" t="s">
        <v>47</v>
      </c>
      <c r="Y37" s="39"/>
      <c r="Z37" s="39"/>
      <c r="AA37" s="40"/>
      <c r="AB37" s="54"/>
      <c r="AC37" s="69"/>
      <c r="AD37" s="70"/>
      <c r="AE37" s="70"/>
      <c r="AF37" s="166" t="s">
        <v>22</v>
      </c>
      <c r="AG37" s="166"/>
      <c r="AH37" s="166"/>
      <c r="AI37" s="166"/>
      <c r="AJ37" s="166"/>
      <c r="AK37" s="166"/>
      <c r="AL37" s="181">
        <f>IF(BA34="該当",25000,0)</f>
        <v>0</v>
      </c>
      <c r="AM37" s="181"/>
      <c r="AN37" s="181">
        <f t="shared" ref="AN37:AN42" si="15">AL37*0.1</f>
        <v>0</v>
      </c>
      <c r="AO37" s="181"/>
      <c r="AP37" s="180">
        <f t="shared" ref="AP37:AP42" si="16">AL37+AN37</f>
        <v>0</v>
      </c>
      <c r="AQ37" s="180"/>
      <c r="AR37" s="82"/>
      <c r="AS37" s="83"/>
      <c r="AT37" s="72"/>
      <c r="AU37" s="72"/>
      <c r="AV37" s="72"/>
      <c r="AW37" s="72"/>
      <c r="AX37" s="72"/>
      <c r="AY37" s="72"/>
      <c r="AZ37" s="72"/>
      <c r="BA37" s="72"/>
      <c r="BB37" s="72"/>
      <c r="BC37" s="73"/>
    </row>
    <row r="38" spans="1:55" ht="12" customHeight="1" thickBot="1">
      <c r="A38" s="48"/>
      <c r="B38" s="36"/>
      <c r="C38" s="49"/>
      <c r="D38" s="244" t="s">
        <v>20</v>
      </c>
      <c r="E38" s="244"/>
      <c r="F38" s="244"/>
      <c r="G38" s="244"/>
      <c r="H38" s="244"/>
      <c r="I38" s="244"/>
      <c r="J38" s="189">
        <f>120000*V37</f>
        <v>0</v>
      </c>
      <c r="K38" s="189"/>
      <c r="L38" s="190">
        <f t="shared" si="13"/>
        <v>0</v>
      </c>
      <c r="M38" s="190"/>
      <c r="N38" s="188">
        <f t="shared" si="14"/>
        <v>0</v>
      </c>
      <c r="O38" s="188"/>
      <c r="P38" s="41" t="s">
        <v>222</v>
      </c>
      <c r="Q38" s="39"/>
      <c r="R38" s="39"/>
      <c r="S38" s="39"/>
      <c r="T38" s="39"/>
      <c r="U38" s="39"/>
      <c r="V38" s="85"/>
      <c r="W38" s="85"/>
      <c r="X38" s="43"/>
      <c r="Y38" s="43"/>
      <c r="Z38" s="43"/>
      <c r="AA38" s="44"/>
      <c r="AB38" s="54"/>
      <c r="AC38" s="69"/>
      <c r="AD38" s="70"/>
      <c r="AE38" s="70"/>
      <c r="AF38" s="205" t="s">
        <v>213</v>
      </c>
      <c r="AG38" s="206"/>
      <c r="AH38" s="206"/>
      <c r="AI38" s="206"/>
      <c r="AJ38" s="206"/>
      <c r="AK38" s="207"/>
      <c r="AL38" s="181">
        <f>IF(BA34="該当",AR38*AX38,0)</f>
        <v>0</v>
      </c>
      <c r="AM38" s="181"/>
      <c r="AN38" s="181">
        <f t="shared" si="15"/>
        <v>0</v>
      </c>
      <c r="AO38" s="181"/>
      <c r="AP38" s="180">
        <f t="shared" si="16"/>
        <v>0</v>
      </c>
      <c r="AQ38" s="180"/>
      <c r="AR38" s="186"/>
      <c r="AS38" s="187"/>
      <c r="AT38" s="67" t="s">
        <v>26</v>
      </c>
      <c r="AU38" s="67"/>
      <c r="AV38" s="67"/>
      <c r="AW38" s="67" t="s">
        <v>15</v>
      </c>
      <c r="AX38" s="185">
        <v>7000</v>
      </c>
      <c r="AY38" s="185"/>
      <c r="AZ38" s="67" t="s">
        <v>16</v>
      </c>
      <c r="BA38" s="72"/>
      <c r="BB38" s="72"/>
      <c r="BC38" s="73"/>
    </row>
    <row r="39" spans="1:55" ht="12" customHeight="1">
      <c r="A39" s="48"/>
      <c r="B39" s="36"/>
      <c r="C39" s="49"/>
      <c r="D39" s="166" t="s">
        <v>28</v>
      </c>
      <c r="E39" s="166"/>
      <c r="F39" s="166"/>
      <c r="G39" s="166"/>
      <c r="H39" s="166"/>
      <c r="I39" s="166"/>
      <c r="J39" s="148">
        <f>ROUND(SUM(J37:K38)*0.1,0)</f>
        <v>0</v>
      </c>
      <c r="K39" s="148"/>
      <c r="L39" s="173">
        <f t="shared" si="13"/>
        <v>0</v>
      </c>
      <c r="M39" s="173"/>
      <c r="N39" s="174">
        <f t="shared" si="14"/>
        <v>0</v>
      </c>
      <c r="O39" s="174"/>
      <c r="P39" s="41" t="s">
        <v>218</v>
      </c>
      <c r="Q39" s="43"/>
      <c r="R39" s="43"/>
      <c r="S39" s="43"/>
      <c r="T39" s="43"/>
      <c r="U39" s="43"/>
      <c r="V39" s="85"/>
      <c r="W39" s="85"/>
      <c r="X39" s="43"/>
      <c r="Y39" s="43"/>
      <c r="Z39" s="43"/>
      <c r="AA39" s="44"/>
      <c r="AB39" s="54"/>
      <c r="AC39" s="69"/>
      <c r="AD39" s="70"/>
      <c r="AE39" s="70"/>
      <c r="AF39" s="166" t="s">
        <v>28</v>
      </c>
      <c r="AG39" s="166"/>
      <c r="AH39" s="166"/>
      <c r="AI39" s="166"/>
      <c r="AJ39" s="166"/>
      <c r="AK39" s="166"/>
      <c r="AL39" s="148">
        <f>ROUND(SUM(AL36:AM37)*0.1,0)</f>
        <v>0</v>
      </c>
      <c r="AM39" s="148"/>
      <c r="AN39" s="181">
        <f t="shared" si="15"/>
        <v>0</v>
      </c>
      <c r="AO39" s="181"/>
      <c r="AP39" s="180">
        <f t="shared" si="16"/>
        <v>0</v>
      </c>
      <c r="AQ39" s="180"/>
      <c r="AR39" s="74" t="s">
        <v>126</v>
      </c>
      <c r="AS39" s="84"/>
      <c r="AT39" s="72"/>
      <c r="AU39" s="72"/>
      <c r="AV39" s="72"/>
      <c r="AW39" s="72"/>
      <c r="AX39" s="72"/>
      <c r="AY39" s="72"/>
      <c r="AZ39" s="72"/>
      <c r="BA39" s="72"/>
      <c r="BB39" s="72"/>
      <c r="BC39" s="73"/>
    </row>
    <row r="40" spans="1:55" ht="12" customHeight="1">
      <c r="A40" s="50"/>
      <c r="B40" s="42"/>
      <c r="C40" s="38"/>
      <c r="D40" s="146" t="s">
        <v>30</v>
      </c>
      <c r="E40" s="147"/>
      <c r="F40" s="147"/>
      <c r="G40" s="147"/>
      <c r="H40" s="147"/>
      <c r="I40" s="147"/>
      <c r="J40" s="148">
        <f>SUM(J37:K39)</f>
        <v>0</v>
      </c>
      <c r="K40" s="148"/>
      <c r="L40" s="173">
        <f t="shared" si="13"/>
        <v>0</v>
      </c>
      <c r="M40" s="173"/>
      <c r="N40" s="174">
        <f t="shared" si="14"/>
        <v>0</v>
      </c>
      <c r="O40" s="174"/>
      <c r="P40" s="66" t="s">
        <v>31</v>
      </c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40"/>
      <c r="AB40" s="54"/>
      <c r="AC40" s="74"/>
      <c r="AD40" s="75"/>
      <c r="AE40" s="75"/>
      <c r="AF40" s="205" t="s">
        <v>30</v>
      </c>
      <c r="AG40" s="206"/>
      <c r="AH40" s="206"/>
      <c r="AI40" s="206"/>
      <c r="AJ40" s="206"/>
      <c r="AK40" s="207"/>
      <c r="AL40" s="148">
        <f>SUM(AL36:AM39)</f>
        <v>0</v>
      </c>
      <c r="AM40" s="148"/>
      <c r="AN40" s="181">
        <f t="shared" si="15"/>
        <v>0</v>
      </c>
      <c r="AO40" s="181"/>
      <c r="AP40" s="180">
        <f t="shared" si="16"/>
        <v>0</v>
      </c>
      <c r="AQ40" s="180"/>
      <c r="AR40" s="66" t="s">
        <v>31</v>
      </c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8"/>
    </row>
    <row r="41" spans="1:55" ht="12" customHeight="1">
      <c r="A41" s="167" t="s">
        <v>34</v>
      </c>
      <c r="B41" s="168"/>
      <c r="C41" s="168"/>
      <c r="D41" s="168"/>
      <c r="E41" s="168"/>
      <c r="F41" s="168"/>
      <c r="G41" s="168"/>
      <c r="H41" s="168"/>
      <c r="I41" s="169"/>
      <c r="J41" s="148">
        <f>ROUND(J40*0.3,0)</f>
        <v>0</v>
      </c>
      <c r="K41" s="148"/>
      <c r="L41" s="173">
        <f t="shared" si="13"/>
        <v>0</v>
      </c>
      <c r="M41" s="173"/>
      <c r="N41" s="174">
        <f t="shared" si="14"/>
        <v>0</v>
      </c>
      <c r="O41" s="174"/>
      <c r="P41" s="37" t="s">
        <v>35</v>
      </c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40"/>
      <c r="AB41" s="54"/>
      <c r="AC41" s="205" t="s">
        <v>34</v>
      </c>
      <c r="AD41" s="206"/>
      <c r="AE41" s="206"/>
      <c r="AF41" s="242"/>
      <c r="AG41" s="242"/>
      <c r="AH41" s="242"/>
      <c r="AI41" s="242"/>
      <c r="AJ41" s="242"/>
      <c r="AK41" s="243"/>
      <c r="AL41" s="148">
        <f>ROUND(AL40*0.3,0)</f>
        <v>0</v>
      </c>
      <c r="AM41" s="148"/>
      <c r="AN41" s="181">
        <f t="shared" si="15"/>
        <v>0</v>
      </c>
      <c r="AO41" s="181"/>
      <c r="AP41" s="180">
        <f t="shared" si="16"/>
        <v>0</v>
      </c>
      <c r="AQ41" s="180"/>
      <c r="AR41" s="37" t="s">
        <v>35</v>
      </c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8"/>
    </row>
    <row r="42" spans="1:55" ht="12" customHeight="1">
      <c r="A42" s="170" t="s">
        <v>49</v>
      </c>
      <c r="B42" s="171"/>
      <c r="C42" s="171"/>
      <c r="D42" s="171"/>
      <c r="E42" s="171"/>
      <c r="F42" s="171"/>
      <c r="G42" s="171"/>
      <c r="H42" s="171"/>
      <c r="I42" s="172"/>
      <c r="J42" s="148">
        <f>J40+J41</f>
        <v>0</v>
      </c>
      <c r="K42" s="148"/>
      <c r="L42" s="173">
        <f t="shared" si="13"/>
        <v>0</v>
      </c>
      <c r="M42" s="173"/>
      <c r="N42" s="174">
        <f t="shared" si="14"/>
        <v>0</v>
      </c>
      <c r="O42" s="174"/>
      <c r="P42" s="41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40"/>
      <c r="AB42" s="54"/>
      <c r="AC42" s="224" t="s">
        <v>48</v>
      </c>
      <c r="AD42" s="225"/>
      <c r="AE42" s="225"/>
      <c r="AF42" s="225"/>
      <c r="AG42" s="225"/>
      <c r="AH42" s="225"/>
      <c r="AI42" s="225"/>
      <c r="AJ42" s="225"/>
      <c r="AK42" s="226"/>
      <c r="AL42" s="148">
        <f>AL40+AL41</f>
        <v>0</v>
      </c>
      <c r="AM42" s="148"/>
      <c r="AN42" s="181">
        <f t="shared" si="15"/>
        <v>0</v>
      </c>
      <c r="AO42" s="181"/>
      <c r="AP42" s="180">
        <f t="shared" si="16"/>
        <v>0</v>
      </c>
      <c r="AQ42" s="180"/>
      <c r="AR42" s="66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8"/>
    </row>
    <row r="43" spans="1:55" ht="12" customHeight="1">
      <c r="A43" s="35"/>
      <c r="B43" s="35"/>
      <c r="C43" s="35"/>
      <c r="D43" s="35"/>
      <c r="E43" s="35"/>
      <c r="F43" s="35"/>
      <c r="G43" s="35"/>
      <c r="H43" s="35"/>
      <c r="I43" s="35"/>
      <c r="J43" s="61"/>
      <c r="K43" s="61"/>
      <c r="L43" s="61"/>
      <c r="M43" s="61"/>
      <c r="N43" s="61"/>
      <c r="O43" s="61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54"/>
      <c r="AC43" s="77"/>
      <c r="AD43" s="77"/>
      <c r="AE43" s="77"/>
      <c r="AF43" s="77"/>
      <c r="AG43" s="77"/>
      <c r="AH43" s="77"/>
      <c r="AI43" s="77"/>
      <c r="AJ43" s="77"/>
      <c r="AK43" s="77"/>
      <c r="AL43" s="79"/>
      <c r="AM43" s="79"/>
      <c r="AN43" s="79"/>
      <c r="AO43" s="79"/>
      <c r="AP43" s="79"/>
      <c r="AQ43" s="79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</row>
    <row r="44" spans="1:55" ht="12" customHeight="1" thickBot="1">
      <c r="A44" s="35" t="s">
        <v>208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54"/>
      <c r="AC44" s="77"/>
      <c r="AD44" s="77"/>
      <c r="AE44" s="77"/>
      <c r="AF44" s="77"/>
      <c r="AG44" s="77"/>
      <c r="AH44" s="77"/>
      <c r="AI44" s="77"/>
      <c r="AJ44" s="77"/>
      <c r="AK44" s="77"/>
      <c r="AL44" s="79"/>
      <c r="AM44" s="79"/>
      <c r="AN44" s="79"/>
      <c r="AO44" s="79"/>
      <c r="AP44" s="79"/>
      <c r="AQ44" s="79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</row>
    <row r="45" spans="1:55" ht="12" customHeight="1" thickBot="1">
      <c r="A45" s="161" t="s">
        <v>7</v>
      </c>
      <c r="B45" s="162"/>
      <c r="C45" s="163"/>
      <c r="D45" s="229" t="s">
        <v>8</v>
      </c>
      <c r="E45" s="230"/>
      <c r="F45" s="230"/>
      <c r="G45" s="230"/>
      <c r="H45" s="230"/>
      <c r="I45" s="231"/>
      <c r="J45" s="138" t="s">
        <v>206</v>
      </c>
      <c r="K45" s="139"/>
      <c r="L45" s="138" t="s">
        <v>207</v>
      </c>
      <c r="M45" s="139"/>
      <c r="N45" s="140" t="s">
        <v>9</v>
      </c>
      <c r="O45" s="139"/>
      <c r="P45" s="161" t="s">
        <v>10</v>
      </c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3"/>
      <c r="AB45" s="54"/>
      <c r="AC45" s="77" t="s">
        <v>51</v>
      </c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252" t="str">
        <f>IF(U52="利用する","下記に貸与期間を記載して下さい",IF(U52="非該当","非該当","左記の利用希望を選択してください"))</f>
        <v>左記の利用希望を選択してください</v>
      </c>
      <c r="AX45" s="253"/>
      <c r="AY45" s="253"/>
      <c r="AZ45" s="253"/>
      <c r="BA45" s="253"/>
      <c r="BB45" s="253"/>
      <c r="BC45" s="254"/>
    </row>
    <row r="46" spans="1:55" ht="12" customHeight="1" thickBot="1">
      <c r="A46" s="45" t="s">
        <v>39</v>
      </c>
      <c r="B46" s="36"/>
      <c r="C46" s="49"/>
      <c r="D46" s="244" t="s">
        <v>20</v>
      </c>
      <c r="E46" s="244"/>
      <c r="F46" s="244"/>
      <c r="G46" s="244"/>
      <c r="H46" s="244"/>
      <c r="I46" s="244"/>
      <c r="J46" s="189">
        <f>J38</f>
        <v>0</v>
      </c>
      <c r="K46" s="189"/>
      <c r="L46" s="190">
        <f>J46*0.1</f>
        <v>0</v>
      </c>
      <c r="M46" s="190"/>
      <c r="N46" s="188">
        <f>J46+L46</f>
        <v>0</v>
      </c>
      <c r="O46" s="188"/>
      <c r="P46" s="50" t="s">
        <v>209</v>
      </c>
      <c r="Q46" s="42"/>
      <c r="R46" s="42"/>
      <c r="S46" s="42"/>
      <c r="T46" s="42"/>
      <c r="U46" s="42"/>
      <c r="V46" s="85"/>
      <c r="W46" s="85"/>
      <c r="X46" s="85"/>
      <c r="Y46" s="85"/>
      <c r="Z46" s="85"/>
      <c r="AA46" s="141"/>
      <c r="AB46" s="54"/>
      <c r="AC46" s="255" t="s">
        <v>7</v>
      </c>
      <c r="AD46" s="182"/>
      <c r="AE46" s="256"/>
      <c r="AF46" s="255" t="s">
        <v>8</v>
      </c>
      <c r="AG46" s="182"/>
      <c r="AH46" s="182"/>
      <c r="AI46" s="182"/>
      <c r="AJ46" s="182"/>
      <c r="AK46" s="256"/>
      <c r="AL46" s="138" t="s">
        <v>206</v>
      </c>
      <c r="AM46" s="139"/>
      <c r="AN46" s="140" t="s">
        <v>207</v>
      </c>
      <c r="AO46" s="140"/>
      <c r="AP46" s="138" t="s">
        <v>9</v>
      </c>
      <c r="AQ46" s="139"/>
      <c r="AR46" s="182" t="s">
        <v>10</v>
      </c>
      <c r="AS46" s="182"/>
      <c r="AT46" s="182"/>
      <c r="AU46" s="258"/>
      <c r="AV46" s="258"/>
      <c r="AW46" s="183"/>
      <c r="AX46" s="183"/>
      <c r="AY46" s="183"/>
      <c r="AZ46" s="183"/>
      <c r="BA46" s="183"/>
      <c r="BB46" s="183"/>
      <c r="BC46" s="184"/>
    </row>
    <row r="47" spans="1:55" ht="12" customHeight="1" thickBot="1">
      <c r="A47" s="48"/>
      <c r="B47" s="36"/>
      <c r="C47" s="49"/>
      <c r="D47" s="166" t="s">
        <v>28</v>
      </c>
      <c r="E47" s="166"/>
      <c r="F47" s="166"/>
      <c r="G47" s="166"/>
      <c r="H47" s="166"/>
      <c r="I47" s="166"/>
      <c r="J47" s="148">
        <f>ROUND(SUM(J46:K46)*0.1,0)</f>
        <v>0</v>
      </c>
      <c r="K47" s="148"/>
      <c r="L47" s="173">
        <f>J47*0.1</f>
        <v>0</v>
      </c>
      <c r="M47" s="173"/>
      <c r="N47" s="174">
        <f>J47+L47</f>
        <v>0</v>
      </c>
      <c r="O47" s="174"/>
      <c r="P47" s="41" t="s">
        <v>217</v>
      </c>
      <c r="Q47" s="43"/>
      <c r="R47" s="43"/>
      <c r="S47" s="43"/>
      <c r="T47" s="43"/>
      <c r="U47" s="43"/>
      <c r="V47" s="85"/>
      <c r="W47" s="85"/>
      <c r="X47" s="43"/>
      <c r="Y47" s="43"/>
      <c r="Z47" s="43"/>
      <c r="AA47" s="44"/>
      <c r="AB47" s="54"/>
      <c r="AC47" s="63" t="s">
        <v>11</v>
      </c>
      <c r="AD47" s="64"/>
      <c r="AE47" s="65"/>
      <c r="AF47" s="201" t="s">
        <v>123</v>
      </c>
      <c r="AG47" s="201"/>
      <c r="AH47" s="201"/>
      <c r="AI47" s="201"/>
      <c r="AJ47" s="201"/>
      <c r="AK47" s="201"/>
      <c r="AL47" s="181">
        <f>IF(U52="利用する",AU47*AY47,0)</f>
        <v>0</v>
      </c>
      <c r="AM47" s="181"/>
      <c r="AN47" s="181">
        <f t="shared" ref="AN47:AN52" si="17">AL47*0.1</f>
        <v>0</v>
      </c>
      <c r="AO47" s="181"/>
      <c r="AP47" s="180">
        <f t="shared" ref="AP47:AP52" si="18">AL47+AN47</f>
        <v>0</v>
      </c>
      <c r="AQ47" s="180"/>
      <c r="AR47" s="80" t="s">
        <v>53</v>
      </c>
      <c r="AS47" s="80"/>
      <c r="AT47" s="80"/>
      <c r="AU47" s="209"/>
      <c r="AV47" s="210"/>
      <c r="AW47" s="80" t="s">
        <v>54</v>
      </c>
      <c r="AX47" s="67" t="s">
        <v>15</v>
      </c>
      <c r="AY47" s="185">
        <v>1000</v>
      </c>
      <c r="AZ47" s="185"/>
      <c r="BA47" s="72" t="s">
        <v>16</v>
      </c>
      <c r="BB47" s="72"/>
      <c r="BC47" s="73"/>
    </row>
    <row r="48" spans="1:55" ht="12" customHeight="1">
      <c r="A48" s="50"/>
      <c r="B48" s="42"/>
      <c r="C48" s="38"/>
      <c r="D48" s="146" t="s">
        <v>30</v>
      </c>
      <c r="E48" s="147"/>
      <c r="F48" s="147"/>
      <c r="G48" s="147"/>
      <c r="H48" s="147"/>
      <c r="I48" s="147"/>
      <c r="J48" s="148">
        <f>SUM(J46:K47)</f>
        <v>0</v>
      </c>
      <c r="K48" s="148"/>
      <c r="L48" s="173">
        <f>J48*0.1</f>
        <v>0</v>
      </c>
      <c r="M48" s="173"/>
      <c r="N48" s="174">
        <f>J48+L48</f>
        <v>0</v>
      </c>
      <c r="O48" s="174"/>
      <c r="P48" s="66" t="s">
        <v>31</v>
      </c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40"/>
      <c r="AB48" s="54"/>
      <c r="AC48" s="69"/>
      <c r="AD48" s="70"/>
      <c r="AE48" s="71"/>
      <c r="AF48" s="263" t="s">
        <v>122</v>
      </c>
      <c r="AG48" s="263"/>
      <c r="AH48" s="263"/>
      <c r="AI48" s="263"/>
      <c r="AJ48" s="263"/>
      <c r="AK48" s="263"/>
      <c r="AL48" s="181">
        <f>AL47</f>
        <v>0</v>
      </c>
      <c r="AM48" s="181"/>
      <c r="AN48" s="181">
        <f t="shared" si="17"/>
        <v>0</v>
      </c>
      <c r="AO48" s="181"/>
      <c r="AP48" s="180">
        <f t="shared" si="18"/>
        <v>0</v>
      </c>
      <c r="AQ48" s="180"/>
      <c r="AR48" s="66" t="s">
        <v>55</v>
      </c>
      <c r="AS48" s="67"/>
      <c r="AT48" s="67"/>
      <c r="AU48" s="75"/>
      <c r="AV48" s="75"/>
      <c r="AW48" s="67"/>
      <c r="AX48" s="67"/>
      <c r="AY48" s="67"/>
      <c r="AZ48" s="67"/>
      <c r="BA48" s="67"/>
      <c r="BB48" s="67"/>
      <c r="BC48" s="68"/>
    </row>
    <row r="49" spans="1:57" ht="12" customHeight="1">
      <c r="A49" s="167" t="s">
        <v>34</v>
      </c>
      <c r="B49" s="168"/>
      <c r="C49" s="168"/>
      <c r="D49" s="168"/>
      <c r="E49" s="168"/>
      <c r="F49" s="168"/>
      <c r="G49" s="168"/>
      <c r="H49" s="168"/>
      <c r="I49" s="169"/>
      <c r="J49" s="148">
        <f>ROUND(J48*0.3,0)</f>
        <v>0</v>
      </c>
      <c r="K49" s="148"/>
      <c r="L49" s="173">
        <f>J49*0.1</f>
        <v>0</v>
      </c>
      <c r="M49" s="173"/>
      <c r="N49" s="174">
        <f>J49+L49</f>
        <v>0</v>
      </c>
      <c r="O49" s="174"/>
      <c r="P49" s="37" t="s">
        <v>35</v>
      </c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40"/>
      <c r="AB49" s="54"/>
      <c r="AC49" s="69"/>
      <c r="AD49" s="70"/>
      <c r="AE49" s="71"/>
      <c r="AF49" s="166" t="s">
        <v>28</v>
      </c>
      <c r="AG49" s="166"/>
      <c r="AH49" s="166"/>
      <c r="AI49" s="166"/>
      <c r="AJ49" s="166"/>
      <c r="AK49" s="166"/>
      <c r="AL49" s="181">
        <f>ROUND(SUM(AL47:AM48)*0.1,0)</f>
        <v>0</v>
      </c>
      <c r="AM49" s="181"/>
      <c r="AN49" s="181">
        <f t="shared" si="17"/>
        <v>0</v>
      </c>
      <c r="AO49" s="181"/>
      <c r="AP49" s="180">
        <f t="shared" si="18"/>
        <v>0</v>
      </c>
      <c r="AQ49" s="180"/>
      <c r="AR49" s="41" t="s">
        <v>127</v>
      </c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3"/>
    </row>
    <row r="50" spans="1:57" ht="12" customHeight="1">
      <c r="A50" s="170" t="s">
        <v>223</v>
      </c>
      <c r="B50" s="171"/>
      <c r="C50" s="171"/>
      <c r="D50" s="171"/>
      <c r="E50" s="171"/>
      <c r="F50" s="171"/>
      <c r="G50" s="171"/>
      <c r="H50" s="171"/>
      <c r="I50" s="172"/>
      <c r="J50" s="148">
        <f>J48+J49</f>
        <v>0</v>
      </c>
      <c r="K50" s="148"/>
      <c r="L50" s="173">
        <f>J50*0.1</f>
        <v>0</v>
      </c>
      <c r="M50" s="173"/>
      <c r="N50" s="174">
        <f>J50+L50</f>
        <v>0</v>
      </c>
      <c r="O50" s="174"/>
      <c r="P50" s="41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40"/>
      <c r="AB50" s="54"/>
      <c r="AC50" s="74"/>
      <c r="AD50" s="75"/>
      <c r="AE50" s="76"/>
      <c r="AF50" s="201" t="s">
        <v>30</v>
      </c>
      <c r="AG50" s="201"/>
      <c r="AH50" s="201"/>
      <c r="AI50" s="201"/>
      <c r="AJ50" s="201"/>
      <c r="AK50" s="201"/>
      <c r="AL50" s="181">
        <f>SUM(AL47:AM49)</f>
        <v>0</v>
      </c>
      <c r="AM50" s="181"/>
      <c r="AN50" s="181">
        <f t="shared" si="17"/>
        <v>0</v>
      </c>
      <c r="AO50" s="181"/>
      <c r="AP50" s="180">
        <f t="shared" si="18"/>
        <v>0</v>
      </c>
      <c r="AQ50" s="180"/>
      <c r="AR50" s="66" t="s">
        <v>31</v>
      </c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8"/>
    </row>
    <row r="51" spans="1:57" ht="12.65" customHeight="1" thickBot="1">
      <c r="A51" s="35"/>
      <c r="B51" s="35"/>
      <c r="C51" s="35"/>
      <c r="D51" s="35"/>
      <c r="E51" s="35"/>
      <c r="F51" s="35"/>
      <c r="G51" s="35"/>
      <c r="H51" s="35"/>
      <c r="I51" s="35"/>
      <c r="J51" s="61"/>
      <c r="K51" s="61"/>
      <c r="L51" s="57"/>
      <c r="M51" s="57"/>
      <c r="N51" s="142"/>
      <c r="O51" s="142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54"/>
      <c r="AC51" s="205" t="s">
        <v>34</v>
      </c>
      <c r="AD51" s="206"/>
      <c r="AE51" s="206"/>
      <c r="AF51" s="206"/>
      <c r="AG51" s="206"/>
      <c r="AH51" s="206"/>
      <c r="AI51" s="206"/>
      <c r="AJ51" s="206"/>
      <c r="AK51" s="207"/>
      <c r="AL51" s="181">
        <f>ROUND(AL50*0.3,0)</f>
        <v>0</v>
      </c>
      <c r="AM51" s="181"/>
      <c r="AN51" s="181">
        <f t="shared" si="17"/>
        <v>0</v>
      </c>
      <c r="AO51" s="181"/>
      <c r="AP51" s="180">
        <f t="shared" si="18"/>
        <v>0</v>
      </c>
      <c r="AQ51" s="180"/>
      <c r="AR51" s="37" t="s">
        <v>35</v>
      </c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8"/>
    </row>
    <row r="52" spans="1:57" ht="12.9" customHeight="1" thickBot="1">
      <c r="A52" s="35" t="s">
        <v>50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176" t="s">
        <v>45</v>
      </c>
      <c r="V52" s="177"/>
      <c r="W52" s="177"/>
      <c r="X52" s="177"/>
      <c r="Y52" s="177"/>
      <c r="Z52" s="177"/>
      <c r="AA52" s="178"/>
      <c r="AB52" s="54"/>
      <c r="AC52" s="224" t="s">
        <v>57</v>
      </c>
      <c r="AD52" s="225"/>
      <c r="AE52" s="225"/>
      <c r="AF52" s="225"/>
      <c r="AG52" s="225"/>
      <c r="AH52" s="225"/>
      <c r="AI52" s="225"/>
      <c r="AJ52" s="225"/>
      <c r="AK52" s="226"/>
      <c r="AL52" s="181">
        <f>AL50+AL51</f>
        <v>0</v>
      </c>
      <c r="AM52" s="181"/>
      <c r="AN52" s="181">
        <f t="shared" si="17"/>
        <v>0</v>
      </c>
      <c r="AO52" s="181"/>
      <c r="AP52" s="180">
        <f t="shared" si="18"/>
        <v>0</v>
      </c>
      <c r="AQ52" s="180"/>
      <c r="AR52" s="66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8"/>
    </row>
    <row r="53" spans="1:57" ht="14.15" customHeight="1">
      <c r="A53" s="161" t="s">
        <v>7</v>
      </c>
      <c r="B53" s="162"/>
      <c r="C53" s="163"/>
      <c r="D53" s="161" t="s">
        <v>8</v>
      </c>
      <c r="E53" s="162"/>
      <c r="F53" s="162"/>
      <c r="G53" s="162"/>
      <c r="H53" s="162"/>
      <c r="I53" s="163"/>
      <c r="J53" s="138" t="s">
        <v>206</v>
      </c>
      <c r="K53" s="139"/>
      <c r="L53" s="138" t="s">
        <v>207</v>
      </c>
      <c r="M53" s="139"/>
      <c r="N53" s="140" t="s">
        <v>9</v>
      </c>
      <c r="O53" s="139"/>
      <c r="P53" s="162" t="s">
        <v>10</v>
      </c>
      <c r="Q53" s="162"/>
      <c r="R53" s="162"/>
      <c r="S53" s="162"/>
      <c r="T53" s="162"/>
      <c r="U53" s="164"/>
      <c r="V53" s="164"/>
      <c r="W53" s="164"/>
      <c r="X53" s="164"/>
      <c r="Y53" s="164"/>
      <c r="Z53" s="164"/>
      <c r="AA53" s="165"/>
      <c r="AB53" s="54"/>
      <c r="BE53" s="28"/>
    </row>
    <row r="54" spans="1:57" ht="12" customHeight="1" thickBot="1">
      <c r="A54" s="45" t="s">
        <v>11</v>
      </c>
      <c r="B54" s="46"/>
      <c r="C54" s="47"/>
      <c r="D54" s="147" t="s">
        <v>123</v>
      </c>
      <c r="E54" s="147"/>
      <c r="F54" s="147"/>
      <c r="G54" s="147"/>
      <c r="H54" s="147"/>
      <c r="I54" s="147"/>
      <c r="J54" s="148">
        <f>IF(U52="利用する",100000,0)</f>
        <v>0</v>
      </c>
      <c r="K54" s="148"/>
      <c r="L54" s="148">
        <f>J54*0.1</f>
        <v>0</v>
      </c>
      <c r="M54" s="148"/>
      <c r="N54" s="175">
        <f>J54+L54</f>
        <v>0</v>
      </c>
      <c r="O54" s="175"/>
      <c r="P54" s="37" t="s">
        <v>52</v>
      </c>
      <c r="Q54" s="37"/>
      <c r="R54" s="39"/>
      <c r="S54" s="39"/>
      <c r="T54" s="39"/>
      <c r="U54" s="39"/>
      <c r="V54" s="39"/>
      <c r="W54" s="39"/>
      <c r="X54" s="39"/>
      <c r="Y54" s="39"/>
      <c r="Z54" s="39"/>
      <c r="AA54" s="40"/>
      <c r="AB54" s="54"/>
      <c r="AC54" s="90" t="s">
        <v>59</v>
      </c>
      <c r="AD54" s="93"/>
      <c r="AE54" s="94"/>
      <c r="AF54" s="92" t="s">
        <v>214</v>
      </c>
      <c r="AG54" s="90"/>
      <c r="AH54" s="90"/>
      <c r="AI54" s="90"/>
      <c r="AJ54" s="90"/>
      <c r="AK54" s="55"/>
      <c r="AL54" s="55"/>
      <c r="AM54" s="55"/>
      <c r="AN54" s="55"/>
      <c r="AO54" s="88"/>
      <c r="AP54" s="88"/>
      <c r="AQ54" s="88"/>
    </row>
    <row r="55" spans="1:57" ht="12" customHeight="1" thickBot="1">
      <c r="A55" s="48"/>
      <c r="B55" s="36"/>
      <c r="C55" s="49"/>
      <c r="D55" s="166" t="s">
        <v>28</v>
      </c>
      <c r="E55" s="166"/>
      <c r="F55" s="166"/>
      <c r="G55" s="166"/>
      <c r="H55" s="166"/>
      <c r="I55" s="166"/>
      <c r="J55" s="148">
        <f>ROUND(SUM(J54)*0.1,0)</f>
        <v>0</v>
      </c>
      <c r="K55" s="148"/>
      <c r="L55" s="148">
        <f>J55*0.1</f>
        <v>0</v>
      </c>
      <c r="M55" s="148"/>
      <c r="N55" s="175">
        <f>J55+L55</f>
        <v>0</v>
      </c>
      <c r="O55" s="175"/>
      <c r="P55" s="41" t="s">
        <v>125</v>
      </c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4"/>
      <c r="AB55" s="54"/>
      <c r="AC55" s="90" t="s">
        <v>59</v>
      </c>
      <c r="AD55" s="89"/>
      <c r="AE55" s="91"/>
      <c r="AF55" s="92" t="s">
        <v>64</v>
      </c>
      <c r="AG55" s="90"/>
      <c r="AH55" s="90"/>
      <c r="AI55" s="90"/>
      <c r="AJ55" s="90"/>
      <c r="AK55" s="55"/>
      <c r="AL55" s="55"/>
      <c r="AM55" s="55"/>
      <c r="AN55" s="55"/>
      <c r="AO55" s="88"/>
      <c r="AP55" s="88"/>
      <c r="AQ55" s="88"/>
    </row>
    <row r="56" spans="1:57" ht="11.4" customHeight="1">
      <c r="A56" s="50"/>
      <c r="B56" s="42"/>
      <c r="C56" s="38"/>
      <c r="D56" s="147" t="s">
        <v>30</v>
      </c>
      <c r="E56" s="147"/>
      <c r="F56" s="147"/>
      <c r="G56" s="147"/>
      <c r="H56" s="147"/>
      <c r="I56" s="147"/>
      <c r="J56" s="148">
        <f>SUM(J54:K55)</f>
        <v>0</v>
      </c>
      <c r="K56" s="148"/>
      <c r="L56" s="148">
        <f>J56*0.1</f>
        <v>0</v>
      </c>
      <c r="M56" s="148"/>
      <c r="N56" s="175">
        <f>J56+L56</f>
        <v>0</v>
      </c>
      <c r="O56" s="175"/>
      <c r="P56" s="66" t="s">
        <v>31</v>
      </c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40"/>
      <c r="AB56" s="54"/>
      <c r="AC56" s="179" t="str">
        <f>IF(AO5="SMOCRC","■SMOCRCが担当。⑩CRC経費は不要、⑦治験運営経費は院内CRCが担当した金額に0.45を乗じた額へ変更済","")</f>
        <v/>
      </c>
      <c r="AD56" s="179"/>
      <c r="AE56" s="179"/>
      <c r="AF56" s="179"/>
      <c r="AG56" s="179"/>
      <c r="AH56" s="179"/>
      <c r="AI56" s="179"/>
      <c r="AJ56" s="179"/>
      <c r="AK56" s="179"/>
      <c r="AL56" s="179"/>
      <c r="AM56" s="179"/>
      <c r="AN56" s="179"/>
      <c r="AO56" s="179"/>
      <c r="AP56" s="179"/>
      <c r="AQ56" s="179"/>
      <c r="AR56" s="179"/>
      <c r="AS56" s="179"/>
      <c r="AT56" s="179"/>
      <c r="AU56" s="179"/>
      <c r="AV56" s="179"/>
      <c r="AW56" s="179"/>
      <c r="AX56" s="179"/>
      <c r="AY56" s="179"/>
      <c r="AZ56" s="179"/>
      <c r="BA56" s="179"/>
      <c r="BB56" s="179"/>
      <c r="BC56" s="179"/>
    </row>
    <row r="57" spans="1:57" s="29" customFormat="1" ht="12.9" customHeight="1">
      <c r="A57" s="167" t="s">
        <v>34</v>
      </c>
      <c r="B57" s="168"/>
      <c r="C57" s="168"/>
      <c r="D57" s="168"/>
      <c r="E57" s="168"/>
      <c r="F57" s="168"/>
      <c r="G57" s="168"/>
      <c r="H57" s="168"/>
      <c r="I57" s="169"/>
      <c r="J57" s="148">
        <f>ROUND(J56*0.3,0)</f>
        <v>0</v>
      </c>
      <c r="K57" s="148"/>
      <c r="L57" s="148">
        <f>J57*0.1</f>
        <v>0</v>
      </c>
      <c r="M57" s="148"/>
      <c r="N57" s="175">
        <f>J57+L57</f>
        <v>0</v>
      </c>
      <c r="O57" s="175"/>
      <c r="P57" s="37" t="s">
        <v>35</v>
      </c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40"/>
      <c r="AB57" s="54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179"/>
      <c r="AT57" s="179"/>
      <c r="AU57" s="179"/>
      <c r="AV57" s="179"/>
      <c r="AW57" s="179"/>
      <c r="AX57" s="179"/>
      <c r="AY57" s="179"/>
      <c r="AZ57" s="179"/>
      <c r="BA57" s="179"/>
      <c r="BB57" s="179"/>
      <c r="BC57" s="179"/>
    </row>
    <row r="58" spans="1:57" s="27" customFormat="1" ht="13.5" customHeight="1">
      <c r="A58" s="170" t="s">
        <v>56</v>
      </c>
      <c r="B58" s="171"/>
      <c r="C58" s="171"/>
      <c r="D58" s="171"/>
      <c r="E58" s="171"/>
      <c r="F58" s="171"/>
      <c r="G58" s="171"/>
      <c r="H58" s="171"/>
      <c r="I58" s="172"/>
      <c r="J58" s="148">
        <f>J56+J57</f>
        <v>0</v>
      </c>
      <c r="K58" s="148"/>
      <c r="L58" s="148">
        <f>J58*0.1</f>
        <v>0</v>
      </c>
      <c r="M58" s="148"/>
      <c r="N58" s="175">
        <f>J58+L58</f>
        <v>0</v>
      </c>
      <c r="O58" s="175"/>
      <c r="P58" s="41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40"/>
      <c r="AB58" s="54"/>
      <c r="AC58" s="179" t="str">
        <f>IF(AO5="SMOCRC＋SMO事務局","■SMOCRC及びSMO事務局が担当。⑩CRC経費は不要、⑦治験運営経費は両方を院内が担当した金額に0.25を乗じた額へ変更済","")</f>
        <v/>
      </c>
      <c r="AD58" s="179"/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</row>
    <row r="59" spans="1:57" ht="12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54"/>
      <c r="AC59" s="179"/>
      <c r="AD59" s="179"/>
      <c r="AE59" s="179"/>
      <c r="AF59" s="179"/>
      <c r="AG59" s="179"/>
      <c r="AH59" s="179"/>
      <c r="AI59" s="179"/>
      <c r="AJ59" s="179"/>
      <c r="AK59" s="179"/>
      <c r="AL59" s="179"/>
      <c r="AM59" s="179"/>
      <c r="AN59" s="179"/>
      <c r="AO59" s="179"/>
      <c r="AP59" s="179"/>
      <c r="AQ59" s="179"/>
      <c r="AR59" s="179"/>
      <c r="AS59" s="179"/>
      <c r="AT59" s="179"/>
      <c r="AU59" s="179"/>
      <c r="AV59" s="179"/>
      <c r="AW59" s="179"/>
      <c r="AX59" s="179"/>
      <c r="AY59" s="179"/>
      <c r="AZ59" s="179"/>
      <c r="BA59" s="179"/>
      <c r="BB59" s="179"/>
      <c r="BC59" s="179"/>
    </row>
    <row r="60" spans="1:57" ht="6" customHeight="1">
      <c r="A60" s="81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54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</row>
    <row r="61" spans="1:57" ht="12.65" customHeight="1">
      <c r="A61" s="124" t="s">
        <v>58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6"/>
      <c r="AC61" s="124" t="s">
        <v>69</v>
      </c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27"/>
      <c r="AW61" s="27"/>
      <c r="AX61" s="27"/>
      <c r="AY61" s="27"/>
      <c r="AZ61" s="27"/>
      <c r="BA61" s="27"/>
      <c r="BB61" s="27"/>
      <c r="BC61" s="27"/>
    </row>
    <row r="62" spans="1:57" s="29" customFormat="1" ht="12.9" customHeight="1" thickBot="1">
      <c r="A62" s="87"/>
      <c r="B62" s="87"/>
      <c r="C62" s="87" t="s">
        <v>60</v>
      </c>
      <c r="D62" s="87"/>
      <c r="E62" s="87"/>
      <c r="F62" s="87"/>
      <c r="G62" s="87"/>
      <c r="H62" s="87"/>
      <c r="I62" s="87" t="s">
        <v>61</v>
      </c>
      <c r="J62" s="87"/>
      <c r="K62" s="87"/>
      <c r="L62" s="87"/>
      <c r="M62" s="87"/>
      <c r="N62" s="87"/>
      <c r="O62" s="87" t="s">
        <v>62</v>
      </c>
      <c r="P62" s="87"/>
      <c r="Q62" s="87"/>
      <c r="R62" s="87"/>
      <c r="S62" s="87"/>
      <c r="T62" s="87"/>
      <c r="U62" s="87"/>
      <c r="V62" s="86" t="s">
        <v>63</v>
      </c>
      <c r="W62" s="87"/>
      <c r="X62" s="87"/>
      <c r="Y62" s="87"/>
      <c r="Z62" s="87"/>
      <c r="AA62" s="87"/>
      <c r="AB62" s="86"/>
      <c r="AC62" s="87"/>
      <c r="AD62" s="87"/>
      <c r="AE62" s="87" t="s">
        <v>72</v>
      </c>
      <c r="AF62" s="87"/>
      <c r="AG62" s="87"/>
      <c r="AH62" s="87"/>
      <c r="AI62" s="87"/>
      <c r="AJ62" s="87"/>
      <c r="AK62" s="87" t="s">
        <v>73</v>
      </c>
      <c r="AL62" s="86"/>
      <c r="AM62" s="87"/>
      <c r="AN62" s="87"/>
      <c r="AO62" s="87"/>
      <c r="AP62" s="87"/>
      <c r="AQ62" s="87"/>
      <c r="AR62" s="86" t="s">
        <v>63</v>
      </c>
      <c r="AS62" s="87"/>
      <c r="AT62" s="87"/>
      <c r="AU62" s="87"/>
      <c r="AV62" s="27"/>
      <c r="AW62" s="27"/>
      <c r="AX62" s="27"/>
      <c r="AY62" s="27"/>
      <c r="AZ62" s="27"/>
      <c r="BA62" s="27"/>
      <c r="BB62" s="27"/>
      <c r="BC62" s="27"/>
    </row>
    <row r="63" spans="1:57" ht="13.5" customHeight="1">
      <c r="A63" s="87"/>
      <c r="B63" s="150">
        <f>N24</f>
        <v>1195480</v>
      </c>
      <c r="C63" s="151"/>
      <c r="D63" s="151"/>
      <c r="E63" s="151"/>
      <c r="F63" s="152"/>
      <c r="G63" s="149" t="s">
        <v>65</v>
      </c>
      <c r="H63" s="150">
        <f>N42</f>
        <v>0</v>
      </c>
      <c r="I63" s="151"/>
      <c r="J63" s="151"/>
      <c r="K63" s="151"/>
      <c r="L63" s="152"/>
      <c r="M63" s="149" t="s">
        <v>65</v>
      </c>
      <c r="N63" s="150">
        <f>N58</f>
        <v>0</v>
      </c>
      <c r="O63" s="151"/>
      <c r="P63" s="151"/>
      <c r="Q63" s="151"/>
      <c r="R63" s="152"/>
      <c r="S63" s="149" t="s">
        <v>66</v>
      </c>
      <c r="T63" s="150">
        <f>B63+H63+N63</f>
        <v>1195480</v>
      </c>
      <c r="U63" s="151"/>
      <c r="V63" s="151"/>
      <c r="W63" s="151"/>
      <c r="X63" s="152"/>
      <c r="Y63" s="87"/>
      <c r="Z63" s="87"/>
      <c r="AA63" s="87"/>
      <c r="AB63" s="86"/>
      <c r="AC63" s="87"/>
      <c r="AD63" s="150">
        <f>AP20</f>
        <v>0</v>
      </c>
      <c r="AE63" s="151"/>
      <c r="AF63" s="151"/>
      <c r="AG63" s="151"/>
      <c r="AH63" s="152"/>
      <c r="AI63" s="149" t="s">
        <v>65</v>
      </c>
      <c r="AJ63" s="150">
        <f>AP52</f>
        <v>0</v>
      </c>
      <c r="AK63" s="151"/>
      <c r="AL63" s="151"/>
      <c r="AM63" s="151"/>
      <c r="AN63" s="152"/>
      <c r="AO63" s="149" t="s">
        <v>66</v>
      </c>
      <c r="AP63" s="150">
        <f>AD63+AJ63</f>
        <v>0</v>
      </c>
      <c r="AQ63" s="151"/>
      <c r="AR63" s="151"/>
      <c r="AS63" s="151"/>
      <c r="AT63" s="152"/>
      <c r="AU63" s="87"/>
      <c r="AV63" s="27"/>
      <c r="AW63" s="27"/>
      <c r="AX63" s="27"/>
      <c r="AY63" s="27"/>
      <c r="AZ63" s="27"/>
      <c r="BA63" s="27"/>
      <c r="BB63" s="27"/>
      <c r="BC63" s="27"/>
    </row>
    <row r="64" spans="1:57" ht="12" customHeight="1" thickBot="1">
      <c r="A64" s="87"/>
      <c r="B64" s="153"/>
      <c r="C64" s="154"/>
      <c r="D64" s="154"/>
      <c r="E64" s="154"/>
      <c r="F64" s="155"/>
      <c r="G64" s="149"/>
      <c r="H64" s="153"/>
      <c r="I64" s="154"/>
      <c r="J64" s="154"/>
      <c r="K64" s="154"/>
      <c r="L64" s="155"/>
      <c r="M64" s="149"/>
      <c r="N64" s="153"/>
      <c r="O64" s="154"/>
      <c r="P64" s="154"/>
      <c r="Q64" s="154"/>
      <c r="R64" s="155"/>
      <c r="S64" s="149"/>
      <c r="T64" s="153"/>
      <c r="U64" s="154"/>
      <c r="V64" s="154"/>
      <c r="W64" s="154"/>
      <c r="X64" s="155"/>
      <c r="Y64" s="87"/>
      <c r="Z64" s="87"/>
      <c r="AA64" s="87"/>
      <c r="AB64" s="86"/>
      <c r="AC64" s="87"/>
      <c r="AD64" s="153"/>
      <c r="AE64" s="154"/>
      <c r="AF64" s="154"/>
      <c r="AG64" s="154"/>
      <c r="AH64" s="155"/>
      <c r="AI64" s="149"/>
      <c r="AJ64" s="153"/>
      <c r="AK64" s="154"/>
      <c r="AL64" s="154"/>
      <c r="AM64" s="154"/>
      <c r="AN64" s="155"/>
      <c r="AO64" s="149"/>
      <c r="AP64" s="153"/>
      <c r="AQ64" s="154"/>
      <c r="AR64" s="154"/>
      <c r="AS64" s="154"/>
      <c r="AT64" s="155"/>
      <c r="AU64" s="87"/>
      <c r="AV64" s="27"/>
      <c r="AW64" s="27"/>
      <c r="AX64" s="27"/>
      <c r="AY64" s="27"/>
      <c r="AZ64" s="27"/>
      <c r="BA64" s="27"/>
      <c r="BB64" s="27"/>
      <c r="BC64" s="27"/>
    </row>
    <row r="65" spans="1:55" ht="12" customHeight="1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124"/>
      <c r="AA65" s="87"/>
      <c r="AB65" s="126"/>
      <c r="AC65" s="87"/>
      <c r="AD65" s="87"/>
      <c r="AE65" s="87"/>
      <c r="AF65" s="87"/>
      <c r="AG65" s="87"/>
      <c r="AH65" s="87"/>
      <c r="AI65" s="87"/>
      <c r="AJ65" s="87"/>
      <c r="AK65" s="87"/>
      <c r="AL65" s="127"/>
      <c r="AM65" s="127"/>
      <c r="AN65" s="127"/>
      <c r="AO65" s="127"/>
      <c r="AP65" s="127"/>
      <c r="AQ65" s="1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</row>
    <row r="66" spans="1:55" ht="12" customHeight="1">
      <c r="A66" s="124" t="s">
        <v>67</v>
      </c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27"/>
      <c r="Y66" s="124"/>
      <c r="Z66" s="124"/>
      <c r="AA66" s="124"/>
      <c r="AB66" s="87"/>
      <c r="AC66" s="124" t="s">
        <v>70</v>
      </c>
      <c r="AD66" s="124"/>
      <c r="AE66" s="124"/>
      <c r="AF66" s="124"/>
      <c r="AG66" s="124"/>
      <c r="AH66" s="124"/>
      <c r="AI66" s="87"/>
      <c r="AJ66" s="87"/>
      <c r="AK66" s="87"/>
      <c r="AL66" s="124" t="s">
        <v>71</v>
      </c>
      <c r="AM66" s="124"/>
      <c r="AN66" s="124"/>
      <c r="AO66" s="124"/>
      <c r="AP66" s="124"/>
      <c r="AQ66" s="124"/>
      <c r="AR66" s="124"/>
      <c r="AS66" s="128"/>
      <c r="AT66" s="128"/>
      <c r="AU66" s="128"/>
      <c r="AV66" s="128"/>
      <c r="AW66" s="128"/>
      <c r="AX66" s="27"/>
      <c r="AY66" s="27"/>
      <c r="AZ66" s="27"/>
      <c r="BA66" s="27"/>
      <c r="BB66" s="27"/>
      <c r="BC66" s="27"/>
    </row>
    <row r="67" spans="1:55" ht="12" customHeight="1" thickBot="1">
      <c r="A67" s="87"/>
      <c r="B67" s="87"/>
      <c r="C67" s="87" t="s">
        <v>68</v>
      </c>
      <c r="D67" s="87"/>
      <c r="E67" s="87"/>
      <c r="F67" s="87"/>
      <c r="G67" s="87"/>
      <c r="H67" s="87"/>
      <c r="I67" s="87" t="s">
        <v>212</v>
      </c>
      <c r="J67" s="87"/>
      <c r="K67" s="87"/>
      <c r="L67" s="87"/>
      <c r="M67" s="87"/>
      <c r="N67" s="87"/>
      <c r="O67" s="129"/>
      <c r="P67" s="125" t="s">
        <v>63</v>
      </c>
      <c r="Q67" s="129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6"/>
      <c r="AC67" s="87"/>
      <c r="AD67" s="87"/>
      <c r="AE67" s="87" t="s">
        <v>74</v>
      </c>
      <c r="AF67" s="87"/>
      <c r="AG67" s="87"/>
      <c r="AH67" s="87"/>
      <c r="AI67" s="87"/>
      <c r="AJ67" s="87"/>
      <c r="AK67" s="87"/>
      <c r="AL67" s="87"/>
      <c r="AM67" s="87"/>
      <c r="AN67" s="87" t="s">
        <v>75</v>
      </c>
      <c r="AO67" s="86"/>
      <c r="AP67" s="87"/>
      <c r="AQ67" s="87"/>
      <c r="AR67" s="87"/>
      <c r="AS67" s="127"/>
      <c r="AT67" s="127"/>
      <c r="AU67" s="127"/>
      <c r="AV67" s="127"/>
      <c r="AW67" s="127"/>
      <c r="AX67" s="27"/>
      <c r="AY67" s="27"/>
      <c r="AZ67" s="27"/>
      <c r="BA67" s="27"/>
      <c r="BB67" s="27"/>
      <c r="BC67" s="27"/>
    </row>
    <row r="68" spans="1:55" ht="12" customHeight="1">
      <c r="A68" s="87"/>
      <c r="B68" s="150">
        <f>N33</f>
        <v>267410</v>
      </c>
      <c r="C68" s="151"/>
      <c r="D68" s="151"/>
      <c r="E68" s="151"/>
      <c r="F68" s="152"/>
      <c r="G68" s="149" t="s">
        <v>65</v>
      </c>
      <c r="H68" s="150">
        <f>N50</f>
        <v>0</v>
      </c>
      <c r="I68" s="151"/>
      <c r="J68" s="151"/>
      <c r="K68" s="151"/>
      <c r="L68" s="152"/>
      <c r="M68" s="149" t="s">
        <v>66</v>
      </c>
      <c r="N68" s="150">
        <f>B68+H68</f>
        <v>267410</v>
      </c>
      <c r="O68" s="151"/>
      <c r="P68" s="151"/>
      <c r="Q68" s="151"/>
      <c r="R68" s="152"/>
      <c r="S68" s="87"/>
      <c r="T68" s="87"/>
      <c r="U68" s="87"/>
      <c r="V68" s="87"/>
      <c r="W68" s="87"/>
      <c r="X68" s="87"/>
      <c r="Y68" s="87"/>
      <c r="Z68" s="87"/>
      <c r="AA68" s="87"/>
      <c r="AB68" s="86"/>
      <c r="AC68" s="87"/>
      <c r="AD68" s="150">
        <f>AP32</f>
        <v>0</v>
      </c>
      <c r="AE68" s="151"/>
      <c r="AF68" s="151"/>
      <c r="AG68" s="151"/>
      <c r="AH68" s="152"/>
      <c r="AI68" s="87"/>
      <c r="AJ68" s="27"/>
      <c r="AK68" s="27"/>
      <c r="AL68" s="87"/>
      <c r="AM68" s="150">
        <f>AP42</f>
        <v>0</v>
      </c>
      <c r="AN68" s="156"/>
      <c r="AO68" s="156"/>
      <c r="AP68" s="156"/>
      <c r="AQ68" s="157"/>
      <c r="AR68" s="87"/>
      <c r="AS68" s="127"/>
      <c r="AT68" s="127"/>
      <c r="AU68" s="127"/>
      <c r="AV68" s="127"/>
      <c r="AW68" s="127"/>
      <c r="AX68" s="27"/>
      <c r="AY68" s="27"/>
      <c r="AZ68" s="27"/>
      <c r="BA68" s="27"/>
      <c r="BB68" s="27"/>
      <c r="BC68" s="27"/>
    </row>
    <row r="69" spans="1:55" ht="12" customHeight="1" thickBot="1">
      <c r="A69" s="87"/>
      <c r="B69" s="153"/>
      <c r="C69" s="154"/>
      <c r="D69" s="154"/>
      <c r="E69" s="154"/>
      <c r="F69" s="155"/>
      <c r="G69" s="149"/>
      <c r="H69" s="153"/>
      <c r="I69" s="154"/>
      <c r="J69" s="154"/>
      <c r="K69" s="154"/>
      <c r="L69" s="155"/>
      <c r="M69" s="149"/>
      <c r="N69" s="153"/>
      <c r="O69" s="154"/>
      <c r="P69" s="154"/>
      <c r="Q69" s="154"/>
      <c r="R69" s="155"/>
      <c r="S69" s="87"/>
      <c r="T69" s="87"/>
      <c r="U69" s="87"/>
      <c r="V69" s="87"/>
      <c r="W69" s="87"/>
      <c r="X69" s="87"/>
      <c r="Y69" s="87"/>
      <c r="Z69" s="87"/>
      <c r="AA69" s="87"/>
      <c r="AB69" s="86"/>
      <c r="AC69" s="87"/>
      <c r="AD69" s="153"/>
      <c r="AE69" s="154"/>
      <c r="AF69" s="154"/>
      <c r="AG69" s="154"/>
      <c r="AH69" s="155"/>
      <c r="AI69" s="90"/>
      <c r="AJ69" s="27"/>
      <c r="AK69" s="27"/>
      <c r="AL69" s="87"/>
      <c r="AM69" s="158"/>
      <c r="AN69" s="159"/>
      <c r="AO69" s="159"/>
      <c r="AP69" s="159"/>
      <c r="AQ69" s="160"/>
      <c r="AR69" s="87"/>
      <c r="AS69" s="127"/>
      <c r="AT69" s="127"/>
      <c r="AU69" s="127"/>
      <c r="AV69" s="127"/>
      <c r="AW69" s="127"/>
      <c r="AX69" s="27"/>
      <c r="AY69" s="27"/>
      <c r="AZ69" s="27"/>
      <c r="BA69" s="27"/>
      <c r="BB69" s="31"/>
      <c r="BC69" s="31"/>
    </row>
    <row r="70" spans="1:55" ht="12" customHeight="1">
      <c r="A70" s="36"/>
      <c r="B70" s="36"/>
      <c r="C70" s="36"/>
      <c r="D70" s="36"/>
      <c r="E70" s="36"/>
      <c r="F70" s="36"/>
      <c r="G70" s="36"/>
      <c r="H70" s="36"/>
      <c r="I70" s="36"/>
      <c r="J70" s="57"/>
      <c r="K70" s="57"/>
      <c r="L70" s="57"/>
      <c r="M70" s="57"/>
      <c r="N70" s="57"/>
      <c r="O70" s="57"/>
      <c r="P70" s="36"/>
      <c r="Q70" s="36"/>
      <c r="R70" s="36"/>
      <c r="S70" s="36"/>
      <c r="T70" s="36"/>
      <c r="U70" s="36"/>
      <c r="V70" s="60"/>
      <c r="W70" s="60"/>
      <c r="X70" s="36"/>
      <c r="Y70" s="36"/>
      <c r="Z70" s="36"/>
      <c r="AA70" s="36"/>
      <c r="AB70" s="54"/>
      <c r="AC70" s="36"/>
      <c r="AD70" s="36"/>
      <c r="AE70" s="36"/>
      <c r="AF70" s="36"/>
      <c r="AG70" s="36"/>
      <c r="AH70" s="36"/>
      <c r="AI70" s="36"/>
      <c r="AJ70" s="36"/>
      <c r="AK70" s="36"/>
      <c r="AL70" s="57"/>
      <c r="AM70" s="57"/>
      <c r="AN70" s="57"/>
      <c r="AO70" s="57"/>
      <c r="AP70" s="57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</row>
    <row r="71" spans="1:55" ht="12" customHeight="1">
      <c r="A71" s="36"/>
      <c r="B71" s="36"/>
      <c r="C71" s="36"/>
      <c r="D71" s="36"/>
      <c r="E71" s="36"/>
      <c r="F71" s="36"/>
      <c r="G71" s="36"/>
      <c r="H71" s="36"/>
      <c r="I71" s="36"/>
      <c r="J71" s="57"/>
      <c r="K71" s="57"/>
      <c r="L71" s="57"/>
      <c r="M71" s="57"/>
      <c r="N71" s="57"/>
      <c r="O71" s="57"/>
      <c r="P71" s="36"/>
      <c r="Q71" s="36"/>
      <c r="R71" s="36"/>
      <c r="S71" s="36"/>
      <c r="T71" s="36"/>
      <c r="U71" s="36"/>
      <c r="V71" s="60"/>
      <c r="W71" s="60"/>
      <c r="X71" s="36"/>
      <c r="Y71" s="36"/>
      <c r="Z71" s="36"/>
      <c r="AA71" s="36"/>
      <c r="AB71" s="54"/>
      <c r="AC71" s="36"/>
      <c r="AD71" s="36"/>
      <c r="AE71" s="36"/>
      <c r="AF71" s="36"/>
      <c r="AG71" s="36"/>
      <c r="AH71" s="36"/>
      <c r="AI71" s="36"/>
      <c r="AJ71" s="36"/>
      <c r="AK71" s="36"/>
      <c r="AL71" s="57"/>
      <c r="AM71" s="57"/>
      <c r="AN71" s="57"/>
      <c r="AO71" s="57"/>
      <c r="AP71" s="57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</row>
    <row r="72" spans="1:55" ht="12" customHeight="1">
      <c r="A72" s="36"/>
      <c r="B72" s="36"/>
      <c r="C72" s="36"/>
      <c r="D72" s="36"/>
      <c r="E72" s="36"/>
      <c r="F72" s="36"/>
      <c r="G72" s="36"/>
      <c r="H72" s="36"/>
      <c r="I72" s="36"/>
      <c r="J72" s="57"/>
      <c r="K72" s="57"/>
      <c r="L72" s="57"/>
      <c r="M72" s="57"/>
      <c r="N72" s="57"/>
      <c r="O72" s="57"/>
      <c r="P72" s="36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4"/>
      <c r="AC72" s="36"/>
      <c r="AD72" s="36"/>
      <c r="AE72" s="36"/>
      <c r="AF72" s="31"/>
      <c r="AG72" s="31"/>
      <c r="AH72" s="31"/>
      <c r="AI72" s="31"/>
      <c r="AJ72" s="31"/>
      <c r="AK72" s="31"/>
      <c r="AL72" s="57"/>
      <c r="AM72" s="57"/>
      <c r="AN72" s="57"/>
      <c r="AO72" s="57"/>
      <c r="AP72" s="57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</row>
    <row r="73" spans="1:55" ht="12" customHeight="1">
      <c r="A73" s="36"/>
      <c r="B73" s="36"/>
      <c r="C73" s="36"/>
      <c r="D73" s="36"/>
      <c r="E73" s="36"/>
      <c r="F73" s="36"/>
      <c r="G73" s="36"/>
      <c r="H73" s="36"/>
      <c r="I73" s="36"/>
      <c r="J73" s="57"/>
      <c r="K73" s="57"/>
      <c r="L73" s="57"/>
      <c r="M73" s="57"/>
      <c r="N73" s="57"/>
      <c r="O73" s="57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54"/>
      <c r="AC73" s="36"/>
      <c r="AD73" s="36"/>
      <c r="AE73" s="36"/>
      <c r="AF73" s="36"/>
      <c r="AG73" s="36"/>
      <c r="AH73" s="36"/>
      <c r="AI73" s="36"/>
      <c r="AJ73" s="36"/>
      <c r="AK73" s="36"/>
      <c r="AL73" s="57"/>
      <c r="AM73" s="57"/>
      <c r="AN73" s="57"/>
      <c r="AO73" s="57"/>
      <c r="AP73" s="57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</row>
    <row r="74" spans="1:55" ht="12" customHeight="1">
      <c r="A74" s="36"/>
      <c r="B74" s="36"/>
      <c r="C74" s="36"/>
      <c r="D74" s="36"/>
      <c r="E74" s="36"/>
      <c r="F74" s="36"/>
      <c r="G74" s="36"/>
      <c r="H74" s="36"/>
      <c r="I74" s="36"/>
      <c r="J74" s="57"/>
      <c r="K74" s="57"/>
      <c r="L74" s="57"/>
      <c r="M74" s="57"/>
      <c r="N74" s="57"/>
      <c r="O74" s="57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54"/>
      <c r="AC74" s="36"/>
      <c r="AD74" s="36"/>
      <c r="AE74" s="36"/>
      <c r="AF74" s="36"/>
      <c r="AG74" s="36"/>
      <c r="AH74" s="36"/>
      <c r="AI74" s="36"/>
      <c r="AJ74" s="36"/>
      <c r="AK74" s="36"/>
      <c r="AL74" s="57"/>
      <c r="AM74" s="57"/>
      <c r="AN74" s="57"/>
      <c r="AO74" s="57"/>
      <c r="AP74" s="57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</row>
    <row r="75" spans="1:55" ht="12" customHeight="1">
      <c r="A75" s="35"/>
      <c r="B75" s="35"/>
      <c r="C75" s="35"/>
      <c r="D75" s="35"/>
      <c r="E75" s="35"/>
      <c r="F75" s="35"/>
      <c r="G75" s="35"/>
      <c r="H75" s="35"/>
      <c r="I75" s="35"/>
      <c r="J75" s="57"/>
      <c r="K75" s="57"/>
      <c r="L75" s="57"/>
      <c r="M75" s="57"/>
      <c r="N75" s="57"/>
      <c r="O75" s="57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54"/>
      <c r="AC75" s="35"/>
      <c r="AD75" s="35"/>
      <c r="AE75" s="35"/>
      <c r="AF75" s="35"/>
      <c r="AG75" s="35"/>
      <c r="AH75" s="35"/>
      <c r="AI75" s="35"/>
      <c r="AJ75" s="35"/>
      <c r="AK75" s="35"/>
      <c r="AL75" s="57"/>
      <c r="AM75" s="57"/>
      <c r="AN75" s="57"/>
      <c r="AO75" s="57"/>
      <c r="AP75" s="57"/>
      <c r="AQ75" s="57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</row>
    <row r="76" spans="1:55" ht="12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54"/>
    </row>
    <row r="77" spans="1:55" ht="12" customHeight="1">
      <c r="A77" s="35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54"/>
    </row>
    <row r="78" spans="1:55" ht="12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54"/>
    </row>
    <row r="79" spans="1:55" ht="12" customHeight="1">
      <c r="A79" s="35"/>
      <c r="AB79" s="54"/>
    </row>
    <row r="80" spans="1:55" s="30" customFormat="1" ht="12" customHeight="1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4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</row>
    <row r="81" spans="1:55" s="27" customFormat="1" ht="12" customHeight="1">
      <c r="A81" s="36"/>
      <c r="B81" s="36"/>
      <c r="C81" s="36"/>
      <c r="D81" s="36"/>
      <c r="E81" s="36"/>
      <c r="F81" s="36"/>
      <c r="G81" s="36"/>
      <c r="H81" s="36"/>
      <c r="I81" s="36"/>
      <c r="J81" s="57"/>
      <c r="K81" s="57"/>
      <c r="L81" s="57"/>
      <c r="M81" s="57"/>
      <c r="N81" s="57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54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</row>
    <row r="82" spans="1:55" s="27" customFormat="1" ht="12" customHeight="1">
      <c r="A82" s="36"/>
      <c r="B82" s="36"/>
      <c r="C82" s="36"/>
      <c r="D82" s="36"/>
      <c r="E82" s="36"/>
      <c r="F82" s="36"/>
      <c r="G82" s="36"/>
      <c r="H82" s="36"/>
      <c r="I82" s="36"/>
      <c r="J82" s="57"/>
      <c r="K82" s="57"/>
      <c r="L82" s="57"/>
      <c r="M82" s="57"/>
      <c r="N82" s="57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54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</row>
    <row r="83" spans="1:55" s="30" customFormat="1" ht="12" customHeight="1">
      <c r="A83" s="36"/>
      <c r="B83" s="36"/>
      <c r="C83" s="36"/>
      <c r="D83" s="36"/>
      <c r="E83" s="36"/>
      <c r="F83" s="36"/>
      <c r="G83" s="36"/>
      <c r="H83" s="36"/>
      <c r="I83" s="36"/>
      <c r="J83" s="57"/>
      <c r="K83" s="57"/>
      <c r="L83" s="57"/>
      <c r="M83" s="57"/>
      <c r="N83" s="57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54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</row>
    <row r="84" spans="1:55" s="30" customFormat="1" ht="12" customHeight="1">
      <c r="A84" s="36"/>
      <c r="B84" s="36"/>
      <c r="C84" s="36"/>
      <c r="D84" s="36"/>
      <c r="E84" s="36"/>
      <c r="F84" s="36"/>
      <c r="G84" s="36"/>
      <c r="H84" s="36"/>
      <c r="I84" s="36"/>
      <c r="J84" s="57"/>
      <c r="K84" s="57"/>
      <c r="L84" s="57"/>
      <c r="M84" s="57"/>
      <c r="N84" s="57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54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</row>
    <row r="85" spans="1:55" s="31" customFormat="1" ht="12" customHeight="1">
      <c r="A85" s="36"/>
      <c r="B85" s="36"/>
      <c r="C85" s="36"/>
      <c r="D85" s="36"/>
      <c r="E85" s="36"/>
      <c r="F85" s="36"/>
      <c r="G85" s="36"/>
      <c r="H85" s="36"/>
      <c r="I85" s="36"/>
      <c r="J85" s="57"/>
      <c r="K85" s="57"/>
      <c r="L85" s="57"/>
      <c r="M85" s="57"/>
      <c r="N85" s="57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54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</row>
    <row r="86" spans="1:55" s="31" customFormat="1" ht="11.4" customHeight="1">
      <c r="A86" s="36"/>
      <c r="B86" s="36"/>
      <c r="C86" s="36"/>
      <c r="D86" s="36"/>
      <c r="E86" s="36"/>
      <c r="F86" s="36"/>
      <c r="G86" s="36"/>
      <c r="H86" s="36"/>
      <c r="I86" s="36"/>
      <c r="J86" s="57"/>
      <c r="K86" s="57"/>
      <c r="L86" s="57"/>
      <c r="M86" s="57"/>
      <c r="N86" s="57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54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</row>
    <row r="87" spans="1:55" ht="11.4" customHeight="1">
      <c r="A87" s="36"/>
      <c r="B87" s="36"/>
      <c r="C87" s="36"/>
      <c r="D87" s="36"/>
      <c r="E87" s="36"/>
      <c r="F87" s="36"/>
      <c r="G87" s="36"/>
      <c r="H87" s="36"/>
      <c r="I87" s="36"/>
      <c r="J87" s="57"/>
      <c r="K87" s="57"/>
      <c r="L87" s="57"/>
      <c r="M87" s="57"/>
      <c r="N87" s="57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54"/>
    </row>
    <row r="88" spans="1:55" ht="11.4" customHeight="1">
      <c r="A88" s="218"/>
      <c r="B88" s="218"/>
      <c r="C88" s="218"/>
      <c r="D88" s="218"/>
      <c r="E88" s="218"/>
      <c r="F88" s="218"/>
      <c r="G88" s="218"/>
      <c r="H88" s="218"/>
      <c r="I88" s="218"/>
      <c r="J88" s="219"/>
      <c r="K88" s="219"/>
      <c r="L88" s="219"/>
      <c r="M88" s="219"/>
      <c r="N88" s="219"/>
      <c r="O88" s="219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54"/>
    </row>
    <row r="89" spans="1:55" ht="11.4" customHeight="1">
      <c r="AB89" s="54"/>
    </row>
    <row r="90" spans="1:55" ht="11.4" customHeight="1"/>
    <row r="91" spans="1:55" ht="11.4" customHeight="1"/>
    <row r="92" spans="1:55" ht="11.4" customHeight="1"/>
  </sheetData>
  <sheetProtection algorithmName="SHA-512" hashValue="6bXrtou7A+BnkpKLJ14AiH/FrP4hlPNIx8u7YuKamdiSFxuwfR4j4hBaLUBcdqFeD8lQoiANx7w+rdttia4lGw==" saltValue="o4SK5S9UCvljQ4KovYTMww==" spinCount="100000" sheet="1" selectLockedCells="1"/>
  <mergeCells count="358">
    <mergeCell ref="D47:I47"/>
    <mergeCell ref="J47:K47"/>
    <mergeCell ref="L47:M47"/>
    <mergeCell ref="N47:O47"/>
    <mergeCell ref="D37:I37"/>
    <mergeCell ref="AC46:AE46"/>
    <mergeCell ref="AF46:AK46"/>
    <mergeCell ref="A45:C45"/>
    <mergeCell ref="J39:K39"/>
    <mergeCell ref="L39:M39"/>
    <mergeCell ref="N39:O39"/>
    <mergeCell ref="L41:M41"/>
    <mergeCell ref="N41:O41"/>
    <mergeCell ref="D39:I39"/>
    <mergeCell ref="A41:I41"/>
    <mergeCell ref="D40:I40"/>
    <mergeCell ref="D45:I45"/>
    <mergeCell ref="D46:I46"/>
    <mergeCell ref="N46:O46"/>
    <mergeCell ref="A42:I42"/>
    <mergeCell ref="J40:K40"/>
    <mergeCell ref="L40:M40"/>
    <mergeCell ref="N40:O40"/>
    <mergeCell ref="J41:K41"/>
    <mergeCell ref="AP37:AQ37"/>
    <mergeCell ref="AL38:AM38"/>
    <mergeCell ref="AN38:AO38"/>
    <mergeCell ref="AP38:AQ38"/>
    <mergeCell ref="AR38:AS38"/>
    <mergeCell ref="AX38:AY38"/>
    <mergeCell ref="J55:K55"/>
    <mergeCell ref="L55:M55"/>
    <mergeCell ref="N55:O55"/>
    <mergeCell ref="AR46:BC46"/>
    <mergeCell ref="AF47:AK47"/>
    <mergeCell ref="AY47:AZ47"/>
    <mergeCell ref="AU47:AV47"/>
    <mergeCell ref="AF49:AK49"/>
    <mergeCell ref="AF50:AK50"/>
    <mergeCell ref="AF48:AK48"/>
    <mergeCell ref="AL40:AM40"/>
    <mergeCell ref="AN40:AO40"/>
    <mergeCell ref="AP40:AQ40"/>
    <mergeCell ref="AL41:AM41"/>
    <mergeCell ref="AN41:AO41"/>
    <mergeCell ref="P45:AA45"/>
    <mergeCell ref="O4:AN5"/>
    <mergeCell ref="AO5:AV5"/>
    <mergeCell ref="AW45:BC45"/>
    <mergeCell ref="AF39:AK39"/>
    <mergeCell ref="AF40:AK40"/>
    <mergeCell ref="AC41:AK41"/>
    <mergeCell ref="AC42:AK42"/>
    <mergeCell ref="AC32:AK32"/>
    <mergeCell ref="AC35:AE35"/>
    <mergeCell ref="AF35:AK35"/>
    <mergeCell ref="AC10:AE10"/>
    <mergeCell ref="AF10:AK10"/>
    <mergeCell ref="AR10:BC10"/>
    <mergeCell ref="AF11:AK11"/>
    <mergeCell ref="AR11:AS11"/>
    <mergeCell ref="AN27:AO27"/>
    <mergeCell ref="AP27:AQ27"/>
    <mergeCell ref="P27:AA27"/>
    <mergeCell ref="N28:O28"/>
    <mergeCell ref="N29:O29"/>
    <mergeCell ref="P28:AA28"/>
    <mergeCell ref="AR25:AS25"/>
    <mergeCell ref="AL37:AM37"/>
    <mergeCell ref="AN37:AO37"/>
    <mergeCell ref="AC19:AK19"/>
    <mergeCell ref="AC20:AK20"/>
    <mergeCell ref="AF13:AK13"/>
    <mergeCell ref="AL18:AM18"/>
    <mergeCell ref="AN18:AO18"/>
    <mergeCell ref="AL15:AM15"/>
    <mergeCell ref="AN15:AO15"/>
    <mergeCell ref="AP15:AQ15"/>
    <mergeCell ref="AL16:AM16"/>
    <mergeCell ref="AN16:AO16"/>
    <mergeCell ref="AL19:AM19"/>
    <mergeCell ref="AN19:AO19"/>
    <mergeCell ref="AP19:AQ19"/>
    <mergeCell ref="AL20:AM20"/>
    <mergeCell ref="AN20:AO20"/>
    <mergeCell ref="AP20:AQ20"/>
    <mergeCell ref="AP16:AQ16"/>
    <mergeCell ref="D38:I38"/>
    <mergeCell ref="J38:K38"/>
    <mergeCell ref="L38:M38"/>
    <mergeCell ref="AF24:AK24"/>
    <mergeCell ref="AF25:AK25"/>
    <mergeCell ref="AF29:AK29"/>
    <mergeCell ref="J20:K20"/>
    <mergeCell ref="L20:M20"/>
    <mergeCell ref="N20:O20"/>
    <mergeCell ref="J21:K21"/>
    <mergeCell ref="L21:M21"/>
    <mergeCell ref="N21:O21"/>
    <mergeCell ref="J28:K28"/>
    <mergeCell ref="L28:M28"/>
    <mergeCell ref="J29:K29"/>
    <mergeCell ref="L29:M29"/>
    <mergeCell ref="L30:M30"/>
    <mergeCell ref="N30:O30"/>
    <mergeCell ref="J31:K31"/>
    <mergeCell ref="L31:M31"/>
    <mergeCell ref="N31:O31"/>
    <mergeCell ref="AF26:AK26"/>
    <mergeCell ref="AF28:AK28"/>
    <mergeCell ref="AF30:AK30"/>
    <mergeCell ref="AP48:AQ48"/>
    <mergeCell ref="D20:I20"/>
    <mergeCell ref="D21:I21"/>
    <mergeCell ref="A23:I23"/>
    <mergeCell ref="A24:I24"/>
    <mergeCell ref="A36:C36"/>
    <mergeCell ref="D36:I36"/>
    <mergeCell ref="AC23:AE23"/>
    <mergeCell ref="AF23:AK23"/>
    <mergeCell ref="D31:I31"/>
    <mergeCell ref="J32:K32"/>
    <mergeCell ref="L32:M32"/>
    <mergeCell ref="P20:AA20"/>
    <mergeCell ref="D27:I27"/>
    <mergeCell ref="J30:K30"/>
    <mergeCell ref="AF36:AK36"/>
    <mergeCell ref="P29:AA29"/>
    <mergeCell ref="U35:AA35"/>
    <mergeCell ref="AC31:AK31"/>
    <mergeCell ref="A32:I32"/>
    <mergeCell ref="A33:I33"/>
    <mergeCell ref="J22:K22"/>
    <mergeCell ref="L22:M22"/>
    <mergeCell ref="N22:O22"/>
    <mergeCell ref="AL49:AM49"/>
    <mergeCell ref="AN49:AO49"/>
    <mergeCell ref="AP49:AQ49"/>
    <mergeCell ref="AL50:AM50"/>
    <mergeCell ref="AN50:AO50"/>
    <mergeCell ref="AP50:AQ50"/>
    <mergeCell ref="AL51:AM51"/>
    <mergeCell ref="AN51:AO51"/>
    <mergeCell ref="AP51:AQ51"/>
    <mergeCell ref="AL48:AM48"/>
    <mergeCell ref="AN48:AO48"/>
    <mergeCell ref="A88:I88"/>
    <mergeCell ref="J88:L88"/>
    <mergeCell ref="M88:O88"/>
    <mergeCell ref="A10:C10"/>
    <mergeCell ref="D10:I10"/>
    <mergeCell ref="D18:I18"/>
    <mergeCell ref="D19:I19"/>
    <mergeCell ref="J11:K11"/>
    <mergeCell ref="J15:K15"/>
    <mergeCell ref="D11:I11"/>
    <mergeCell ref="J16:K16"/>
    <mergeCell ref="L11:M11"/>
    <mergeCell ref="N11:O11"/>
    <mergeCell ref="J12:K12"/>
    <mergeCell ref="L12:M12"/>
    <mergeCell ref="N12:O12"/>
    <mergeCell ref="J13:K13"/>
    <mergeCell ref="L13:M13"/>
    <mergeCell ref="N13:O13"/>
    <mergeCell ref="AL25:AM25"/>
    <mergeCell ref="AN25:AO25"/>
    <mergeCell ref="N19:O19"/>
    <mergeCell ref="AR23:BC23"/>
    <mergeCell ref="AP25:AQ25"/>
    <mergeCell ref="AL26:AM26"/>
    <mergeCell ref="AN26:AO26"/>
    <mergeCell ref="AP26:AQ26"/>
    <mergeCell ref="AL27:AM27"/>
    <mergeCell ref="BA34:BC34"/>
    <mergeCell ref="AF37:AK37"/>
    <mergeCell ref="AF38:AK38"/>
    <mergeCell ref="AL31:AM31"/>
    <mergeCell ref="AN31:AO31"/>
    <mergeCell ref="AP31:AQ31"/>
    <mergeCell ref="AL32:AM32"/>
    <mergeCell ref="AN32:AO32"/>
    <mergeCell ref="AP32:AQ32"/>
    <mergeCell ref="AL24:AM24"/>
    <mergeCell ref="AN24:AO24"/>
    <mergeCell ref="AP24:AQ24"/>
    <mergeCell ref="AR24:AS24"/>
    <mergeCell ref="AX24:AY24"/>
    <mergeCell ref="AX27:AY27"/>
    <mergeCell ref="AL36:AM36"/>
    <mergeCell ref="AN36:AO36"/>
    <mergeCell ref="AP36:AQ36"/>
    <mergeCell ref="P36:AA36"/>
    <mergeCell ref="V37:W37"/>
    <mergeCell ref="AX16:AY16"/>
    <mergeCell ref="J18:K18"/>
    <mergeCell ref="L18:M18"/>
    <mergeCell ref="N18:O18"/>
    <mergeCell ref="J19:K19"/>
    <mergeCell ref="L19:M19"/>
    <mergeCell ref="D12:I12"/>
    <mergeCell ref="D13:I13"/>
    <mergeCell ref="D14:I14"/>
    <mergeCell ref="D15:I15"/>
    <mergeCell ref="D16:I16"/>
    <mergeCell ref="D17:I17"/>
    <mergeCell ref="AF17:AK17"/>
    <mergeCell ref="L16:M16"/>
    <mergeCell ref="N16:O16"/>
    <mergeCell ref="J17:K17"/>
    <mergeCell ref="L17:M17"/>
    <mergeCell ref="N17:O17"/>
    <mergeCell ref="J14:K14"/>
    <mergeCell ref="L14:M14"/>
    <mergeCell ref="N14:O14"/>
    <mergeCell ref="L15:M15"/>
    <mergeCell ref="N15:O15"/>
    <mergeCell ref="AF18:AK18"/>
    <mergeCell ref="V18:W18"/>
    <mergeCell ref="P18:Q18"/>
    <mergeCell ref="AF14:AK14"/>
    <mergeCell ref="AR14:AS14"/>
    <mergeCell ref="AX14:AY14"/>
    <mergeCell ref="AF16:AK16"/>
    <mergeCell ref="AR16:AS16"/>
    <mergeCell ref="AX15:AY15"/>
    <mergeCell ref="AQ1:AS1"/>
    <mergeCell ref="AT1:BC1"/>
    <mergeCell ref="AP17:AQ17"/>
    <mergeCell ref="AP12:AQ12"/>
    <mergeCell ref="AP13:AQ13"/>
    <mergeCell ref="AP14:AQ14"/>
    <mergeCell ref="AP18:AQ18"/>
    <mergeCell ref="P10:AA10"/>
    <mergeCell ref="AL17:AM17"/>
    <mergeCell ref="AN17:AO17"/>
    <mergeCell ref="AL12:AM12"/>
    <mergeCell ref="AN12:AO12"/>
    <mergeCell ref="AL13:AM13"/>
    <mergeCell ref="AN13:AO13"/>
    <mergeCell ref="AL14:AM14"/>
    <mergeCell ref="AN14:AO14"/>
    <mergeCell ref="AX11:AY11"/>
    <mergeCell ref="AF12:AK12"/>
    <mergeCell ref="AX12:AY12"/>
    <mergeCell ref="AR13:AS13"/>
    <mergeCell ref="AX13:AY13"/>
    <mergeCell ref="AR12:AS12"/>
    <mergeCell ref="AQ2:AS3"/>
    <mergeCell ref="AT2:BC2"/>
    <mergeCell ref="L23:M23"/>
    <mergeCell ref="N23:O23"/>
    <mergeCell ref="J24:K24"/>
    <mergeCell ref="L24:M24"/>
    <mergeCell ref="N24:O24"/>
    <mergeCell ref="D22:I22"/>
    <mergeCell ref="A27:C27"/>
    <mergeCell ref="D28:I28"/>
    <mergeCell ref="D30:I30"/>
    <mergeCell ref="D29:I29"/>
    <mergeCell ref="J23:K23"/>
    <mergeCell ref="L48:M48"/>
    <mergeCell ref="N48:O48"/>
    <mergeCell ref="J42:K42"/>
    <mergeCell ref="L42:M42"/>
    <mergeCell ref="N42:O42"/>
    <mergeCell ref="N32:O32"/>
    <mergeCell ref="J33:K33"/>
    <mergeCell ref="L33:M33"/>
    <mergeCell ref="N33:O33"/>
    <mergeCell ref="N38:O38"/>
    <mergeCell ref="J37:K37"/>
    <mergeCell ref="L37:M37"/>
    <mergeCell ref="N37:O37"/>
    <mergeCell ref="J46:K46"/>
    <mergeCell ref="L46:M46"/>
    <mergeCell ref="AR35:BC35"/>
    <mergeCell ref="AX25:AY25"/>
    <mergeCell ref="AL28:AM28"/>
    <mergeCell ref="AN28:AO28"/>
    <mergeCell ref="AP28:AQ28"/>
    <mergeCell ref="AL29:AM29"/>
    <mergeCell ref="AN29:AO29"/>
    <mergeCell ref="AP29:AQ29"/>
    <mergeCell ref="AL30:AM30"/>
    <mergeCell ref="AN30:AO30"/>
    <mergeCell ref="AP30:AQ30"/>
    <mergeCell ref="AR26:AS26"/>
    <mergeCell ref="AX26:AY26"/>
    <mergeCell ref="AR28:AS28"/>
    <mergeCell ref="AX28:AY28"/>
    <mergeCell ref="AP41:AQ41"/>
    <mergeCell ref="AL42:AM42"/>
    <mergeCell ref="AN42:AO42"/>
    <mergeCell ref="AP42:AQ42"/>
    <mergeCell ref="AL47:AM47"/>
    <mergeCell ref="AN47:AO47"/>
    <mergeCell ref="AP47:AQ47"/>
    <mergeCell ref="AL39:AM39"/>
    <mergeCell ref="AN39:AO39"/>
    <mergeCell ref="AP39:AQ39"/>
    <mergeCell ref="B63:F64"/>
    <mergeCell ref="AD63:AH64"/>
    <mergeCell ref="AI63:AI64"/>
    <mergeCell ref="AJ63:AN64"/>
    <mergeCell ref="AO63:AO64"/>
    <mergeCell ref="AP63:AT64"/>
    <mergeCell ref="A50:I50"/>
    <mergeCell ref="J50:K50"/>
    <mergeCell ref="L50:M50"/>
    <mergeCell ref="N50:O50"/>
    <mergeCell ref="U52:AA52"/>
    <mergeCell ref="AC58:BC59"/>
    <mergeCell ref="J56:K56"/>
    <mergeCell ref="L56:M56"/>
    <mergeCell ref="N56:O56"/>
    <mergeCell ref="J57:K57"/>
    <mergeCell ref="AC56:BC57"/>
    <mergeCell ref="AL52:AM52"/>
    <mergeCell ref="AN52:AO52"/>
    <mergeCell ref="AC51:AK51"/>
    <mergeCell ref="AC52:AK52"/>
    <mergeCell ref="AP52:AQ52"/>
    <mergeCell ref="A49:I49"/>
    <mergeCell ref="J49:K49"/>
    <mergeCell ref="L49:M49"/>
    <mergeCell ref="N49:O49"/>
    <mergeCell ref="L57:M57"/>
    <mergeCell ref="N57:O57"/>
    <mergeCell ref="J58:K58"/>
    <mergeCell ref="L58:M58"/>
    <mergeCell ref="N58:O58"/>
    <mergeCell ref="L54:M54"/>
    <mergeCell ref="N54:O54"/>
    <mergeCell ref="D48:I48"/>
    <mergeCell ref="J48:K48"/>
    <mergeCell ref="G68:G69"/>
    <mergeCell ref="H68:L69"/>
    <mergeCell ref="M68:M69"/>
    <mergeCell ref="N68:R69"/>
    <mergeCell ref="AD68:AH69"/>
    <mergeCell ref="AM68:AQ69"/>
    <mergeCell ref="B68:F69"/>
    <mergeCell ref="A53:C53"/>
    <mergeCell ref="D53:I53"/>
    <mergeCell ref="P53:AA53"/>
    <mergeCell ref="D54:I54"/>
    <mergeCell ref="D55:I55"/>
    <mergeCell ref="D56:I56"/>
    <mergeCell ref="A57:I57"/>
    <mergeCell ref="A58:I58"/>
    <mergeCell ref="G63:G64"/>
    <mergeCell ref="M63:M64"/>
    <mergeCell ref="S63:S64"/>
    <mergeCell ref="H63:L64"/>
    <mergeCell ref="N63:R64"/>
    <mergeCell ref="T63:X64"/>
    <mergeCell ref="J54:K54"/>
  </mergeCells>
  <phoneticPr fontId="5"/>
  <dataValidations count="6">
    <dataValidation imeMode="off" allowBlank="1" showInputMessage="1" showErrorMessage="1" sqref="J15:J16" xr:uid="{00000000-0002-0000-0000-000001000000}"/>
    <dataValidation type="whole" operator="greaterThanOrEqual" allowBlank="1" showInputMessage="1" showErrorMessage="1" sqref="AU47:AV47 V37:W37" xr:uid="{F4D08066-53D4-4379-B925-38ECFCDB7B68}">
      <formula1>0</formula1>
    </dataValidation>
    <dataValidation type="list" allowBlank="1" showInputMessage="1" showErrorMessage="1" sqref="BA34:BC34" xr:uid="{9D499472-F6A7-4D42-8E57-DD368178CF62}">
      <formula1>"要選択,非該当,該当"</formula1>
    </dataValidation>
    <dataValidation type="list" allowBlank="1" showInputMessage="1" showErrorMessage="1" sqref="U35:AA35" xr:uid="{561DA330-266C-467B-ACDD-C1FC257F6EC7}">
      <formula1>"選択してください,非該当,該当（下記に施設数を入力）"</formula1>
    </dataValidation>
    <dataValidation type="list" allowBlank="1" showInputMessage="1" showErrorMessage="1" sqref="U52:AA52" xr:uid="{09A31594-EF7F-4546-A3BA-23BAAE26303F}">
      <formula1>"選択してください,非該当,利用する"</formula1>
    </dataValidation>
    <dataValidation type="list" allowBlank="1" showInputMessage="1" showErrorMessage="1" sqref="AO5" xr:uid="{AAE3AFEB-01C2-44E5-B32C-A1FDD61FDD6B}">
      <formula1>"SMOCRC,SMOCRC＋SMO事務局"</formula1>
    </dataValidation>
  </dataValidations>
  <printOptions horizontalCentered="1" verticalCentered="1"/>
  <pageMargins left="0" right="0" top="0" bottom="0" header="0.51181102362204722" footer="0.51181102362204722"/>
  <pageSetup paperSize="9" scale="73" orientation="landscape" r:id="rId1"/>
  <headerFooter alignWithMargins="0"/>
  <ignoredErrors>
    <ignoredError sqref="AC56:BC5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3ABE6-CC36-4B6D-B0F2-D37F3501362F}">
  <sheetPr>
    <pageSetUpPr fitToPage="1"/>
  </sheetPr>
  <dimension ref="A1:P40"/>
  <sheetViews>
    <sheetView topLeftCell="A21" zoomScaleNormal="100" zoomScaleSheetLayoutView="100" workbookViewId="0">
      <selection activeCell="O15" sqref="O15"/>
    </sheetView>
  </sheetViews>
  <sheetFormatPr defaultColWidth="9" defaultRowHeight="13"/>
  <cols>
    <col min="1" max="1" width="4.58203125" style="1" customWidth="1"/>
    <col min="2" max="3" width="9.4140625" style="1" customWidth="1"/>
    <col min="4" max="4" width="3.58203125" style="1" customWidth="1"/>
    <col min="5" max="5" width="3.6640625" style="1" customWidth="1"/>
    <col min="6" max="6" width="18.6640625" style="1" customWidth="1"/>
    <col min="7" max="7" width="3.6640625" style="1" customWidth="1"/>
    <col min="8" max="8" width="18.6640625" style="1" customWidth="1"/>
    <col min="9" max="9" width="3.6640625" style="1" customWidth="1"/>
    <col min="10" max="10" width="18.6640625" style="1" customWidth="1"/>
    <col min="11" max="11" width="8.33203125" style="1" customWidth="1"/>
    <col min="12" max="12" width="0.9140625" style="1" customWidth="1"/>
    <col min="13" max="16384" width="9" style="1"/>
  </cols>
  <sheetData>
    <row r="1" spans="1:16" ht="12" customHeight="1">
      <c r="A1" s="1" t="s">
        <v>171</v>
      </c>
    </row>
    <row r="2" spans="1:16" ht="12" customHeight="1">
      <c r="A2" s="17"/>
      <c r="B2" s="17"/>
      <c r="G2" s="2"/>
      <c r="H2" s="2"/>
    </row>
    <row r="3" spans="1:16" ht="12" customHeight="1">
      <c r="A3" s="16"/>
      <c r="B3" s="16"/>
      <c r="C3" s="16"/>
      <c r="D3" s="15"/>
      <c r="E3" s="15"/>
    </row>
    <row r="4" spans="1:16" ht="12" customHeight="1">
      <c r="A4" s="14"/>
      <c r="B4" s="14"/>
      <c r="C4" s="14"/>
      <c r="D4" s="14"/>
      <c r="E4" s="14"/>
    </row>
    <row r="5" spans="1:16" ht="12" customHeight="1">
      <c r="A5" s="13"/>
      <c r="B5" s="13"/>
      <c r="C5" s="13"/>
      <c r="D5" s="13"/>
      <c r="E5" s="13"/>
      <c r="F5" s="13"/>
      <c r="G5" s="13"/>
      <c r="H5" s="13"/>
    </row>
    <row r="6" spans="1:16" ht="12" customHeight="1">
      <c r="H6" s="12"/>
    </row>
    <row r="7" spans="1:16" ht="16.5">
      <c r="A7" s="265" t="s">
        <v>156</v>
      </c>
      <c r="B7" s="265"/>
      <c r="C7" s="265"/>
      <c r="D7" s="265"/>
      <c r="E7" s="265"/>
      <c r="F7" s="265"/>
      <c r="G7" s="265"/>
      <c r="H7" s="265"/>
      <c r="I7" s="265"/>
      <c r="J7" s="265"/>
      <c r="K7" s="265"/>
    </row>
    <row r="8" spans="1:16" ht="14.25" customHeight="1" thickBot="1">
      <c r="A8" s="266" t="s">
        <v>176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</row>
    <row r="9" spans="1:16" ht="14.25" customHeight="1">
      <c r="A9" s="267" t="s">
        <v>82</v>
      </c>
      <c r="B9" s="268"/>
      <c r="C9" s="269"/>
      <c r="D9" s="276" t="s">
        <v>83</v>
      </c>
      <c r="E9" s="279" t="s">
        <v>84</v>
      </c>
      <c r="F9" s="269"/>
      <c r="G9" s="279" t="s">
        <v>85</v>
      </c>
      <c r="H9" s="269"/>
      <c r="I9" s="279" t="s">
        <v>86</v>
      </c>
      <c r="J9" s="269"/>
      <c r="K9" s="282" t="s">
        <v>87</v>
      </c>
    </row>
    <row r="10" spans="1:16" ht="14.25" customHeight="1">
      <c r="A10" s="270"/>
      <c r="B10" s="271"/>
      <c r="C10" s="272"/>
      <c r="D10" s="277"/>
      <c r="E10" s="280"/>
      <c r="F10" s="272"/>
      <c r="G10" s="280"/>
      <c r="H10" s="272"/>
      <c r="I10" s="280"/>
      <c r="J10" s="272"/>
      <c r="K10" s="283"/>
    </row>
    <row r="11" spans="1:16" ht="14.25" customHeight="1">
      <c r="A11" s="270"/>
      <c r="B11" s="271"/>
      <c r="C11" s="272"/>
      <c r="D11" s="277"/>
      <c r="E11" s="280"/>
      <c r="F11" s="272"/>
      <c r="G11" s="280"/>
      <c r="H11" s="272"/>
      <c r="I11" s="280"/>
      <c r="J11" s="272"/>
      <c r="K11" s="283"/>
    </row>
    <row r="12" spans="1:16" ht="14.25" customHeight="1">
      <c r="A12" s="273"/>
      <c r="B12" s="274"/>
      <c r="C12" s="275"/>
      <c r="D12" s="278"/>
      <c r="E12" s="281"/>
      <c r="F12" s="275"/>
      <c r="G12" s="281"/>
      <c r="H12" s="275"/>
      <c r="I12" s="281"/>
      <c r="J12" s="275"/>
      <c r="K12" s="284"/>
    </row>
    <row r="13" spans="1:16" s="2" customFormat="1" ht="33" customHeight="1">
      <c r="A13" s="10" t="s">
        <v>76</v>
      </c>
      <c r="B13" s="285" t="s">
        <v>155</v>
      </c>
      <c r="C13" s="286"/>
      <c r="D13" s="23">
        <v>3</v>
      </c>
      <c r="E13" s="6"/>
      <c r="F13" s="23" t="s">
        <v>88</v>
      </c>
      <c r="G13" s="6"/>
      <c r="H13" s="23" t="s">
        <v>89</v>
      </c>
      <c r="I13" s="6"/>
      <c r="J13" s="11" t="s">
        <v>90</v>
      </c>
      <c r="K13" s="5" t="str">
        <f t="shared" ref="K13:K29" si="0">IF(E13="○",D13*1,IF(G13="○",D13*3,IF(I13="○",D13*5,"0")))</f>
        <v>0</v>
      </c>
    </row>
    <row r="14" spans="1:16" s="2" customFormat="1" ht="33" customHeight="1">
      <c r="A14" s="10" t="s">
        <v>91</v>
      </c>
      <c r="B14" s="285" t="s">
        <v>92</v>
      </c>
      <c r="C14" s="286"/>
      <c r="D14" s="23">
        <v>1</v>
      </c>
      <c r="E14" s="6"/>
      <c r="F14" s="23" t="s">
        <v>93</v>
      </c>
      <c r="G14" s="6"/>
      <c r="H14" s="23" t="s">
        <v>94</v>
      </c>
      <c r="I14" s="287"/>
      <c r="J14" s="288"/>
      <c r="K14" s="5" t="str">
        <f t="shared" si="0"/>
        <v>0</v>
      </c>
    </row>
    <row r="15" spans="1:16" s="2" customFormat="1" ht="33" customHeight="1">
      <c r="A15" s="10" t="s">
        <v>77</v>
      </c>
      <c r="B15" s="285" t="s">
        <v>177</v>
      </c>
      <c r="C15" s="286"/>
      <c r="D15" s="23">
        <v>1</v>
      </c>
      <c r="E15" s="6"/>
      <c r="F15" s="105" t="s">
        <v>178</v>
      </c>
      <c r="G15" s="6"/>
      <c r="H15" s="105" t="s">
        <v>95</v>
      </c>
      <c r="I15" s="62"/>
      <c r="J15" s="106" t="s">
        <v>96</v>
      </c>
      <c r="K15" s="5" t="str">
        <f t="shared" si="0"/>
        <v>0</v>
      </c>
    </row>
    <row r="16" spans="1:16" s="2" customFormat="1" ht="33" customHeight="1">
      <c r="A16" s="10" t="s">
        <v>179</v>
      </c>
      <c r="B16" s="285" t="s">
        <v>180</v>
      </c>
      <c r="C16" s="286"/>
      <c r="D16" s="23">
        <v>5</v>
      </c>
      <c r="E16" s="6"/>
      <c r="F16" s="23" t="s">
        <v>181</v>
      </c>
      <c r="G16" s="6"/>
      <c r="H16" s="23" t="s">
        <v>89</v>
      </c>
      <c r="I16" s="6"/>
      <c r="J16" s="23" t="s">
        <v>182</v>
      </c>
      <c r="K16" s="5" t="str">
        <f t="shared" si="0"/>
        <v>0</v>
      </c>
      <c r="M16" s="264"/>
      <c r="N16" s="264"/>
      <c r="O16" s="264"/>
      <c r="P16" s="264"/>
    </row>
    <row r="17" spans="1:11" s="2" customFormat="1" ht="33" customHeight="1">
      <c r="A17" s="10" t="s">
        <v>154</v>
      </c>
      <c r="B17" s="285" t="s">
        <v>183</v>
      </c>
      <c r="C17" s="286"/>
      <c r="D17" s="23">
        <v>5</v>
      </c>
      <c r="E17" s="6"/>
      <c r="F17" s="102" t="s">
        <v>135</v>
      </c>
      <c r="G17" s="287"/>
      <c r="H17" s="292"/>
      <c r="I17" s="292"/>
      <c r="J17" s="293"/>
      <c r="K17" s="5">
        <f>D17*E17</f>
        <v>0</v>
      </c>
    </row>
    <row r="18" spans="1:11" s="2" customFormat="1" ht="33" customHeight="1">
      <c r="A18" s="10" t="s">
        <v>78</v>
      </c>
      <c r="B18" s="285" t="s">
        <v>184</v>
      </c>
      <c r="C18" s="286"/>
      <c r="D18" s="23">
        <v>5</v>
      </c>
      <c r="E18" s="6"/>
      <c r="F18" s="23" t="s">
        <v>185</v>
      </c>
      <c r="G18" s="6"/>
      <c r="H18" s="23" t="s">
        <v>186</v>
      </c>
      <c r="I18" s="6"/>
      <c r="J18" s="23" t="s">
        <v>187</v>
      </c>
      <c r="K18" s="5" t="str">
        <f t="shared" si="0"/>
        <v>0</v>
      </c>
    </row>
    <row r="19" spans="1:11" s="2" customFormat="1" ht="33" customHeight="1">
      <c r="A19" s="10" t="s">
        <v>79</v>
      </c>
      <c r="B19" s="285" t="s">
        <v>188</v>
      </c>
      <c r="C19" s="286"/>
      <c r="D19" s="23">
        <v>5</v>
      </c>
      <c r="E19" s="6"/>
      <c r="F19" s="23" t="s">
        <v>189</v>
      </c>
      <c r="G19" s="287"/>
      <c r="H19" s="292"/>
      <c r="I19" s="292"/>
      <c r="J19" s="293"/>
      <c r="K19" s="5" t="str">
        <f t="shared" si="0"/>
        <v>0</v>
      </c>
    </row>
    <row r="20" spans="1:11" s="2" customFormat="1" ht="33" customHeight="1">
      <c r="A20" s="10" t="s">
        <v>80</v>
      </c>
      <c r="B20" s="285" t="s">
        <v>153</v>
      </c>
      <c r="C20" s="286"/>
      <c r="D20" s="23">
        <v>3</v>
      </c>
      <c r="E20" s="6"/>
      <c r="F20" s="23" t="s">
        <v>97</v>
      </c>
      <c r="G20" s="6"/>
      <c r="H20" s="97" t="s">
        <v>152</v>
      </c>
      <c r="I20" s="6"/>
      <c r="J20" s="103" t="s">
        <v>151</v>
      </c>
      <c r="K20" s="5" t="str">
        <f t="shared" si="0"/>
        <v>0</v>
      </c>
    </row>
    <row r="21" spans="1:11" s="2" customFormat="1" ht="33" customHeight="1">
      <c r="A21" s="10" t="s">
        <v>81</v>
      </c>
      <c r="B21" s="294" t="s">
        <v>150</v>
      </c>
      <c r="C21" s="295"/>
      <c r="D21" s="23">
        <v>1</v>
      </c>
      <c r="E21" s="6"/>
      <c r="F21" s="23" t="s">
        <v>190</v>
      </c>
      <c r="G21" s="6"/>
      <c r="H21" s="23" t="s">
        <v>148</v>
      </c>
      <c r="I21" s="6"/>
      <c r="J21" s="23" t="s">
        <v>147</v>
      </c>
      <c r="K21" s="5" t="str">
        <f t="shared" si="0"/>
        <v>0</v>
      </c>
    </row>
    <row r="22" spans="1:11" s="2" customFormat="1" ht="33" customHeight="1">
      <c r="A22" s="10" t="s">
        <v>98</v>
      </c>
      <c r="B22" s="296" t="s">
        <v>146</v>
      </c>
      <c r="C22" s="297"/>
      <c r="D22" s="23">
        <v>3</v>
      </c>
      <c r="E22" s="6"/>
      <c r="F22" s="23" t="s">
        <v>144</v>
      </c>
      <c r="G22" s="6"/>
      <c r="H22" s="23" t="s">
        <v>143</v>
      </c>
      <c r="I22" s="6"/>
      <c r="J22" s="23" t="s">
        <v>142</v>
      </c>
      <c r="K22" s="5" t="str">
        <f t="shared" si="0"/>
        <v>0</v>
      </c>
    </row>
    <row r="23" spans="1:11" s="2" customFormat="1" ht="33" customHeight="1">
      <c r="A23" s="10" t="s">
        <v>99</v>
      </c>
      <c r="B23" s="285" t="s">
        <v>145</v>
      </c>
      <c r="C23" s="286"/>
      <c r="D23" s="23">
        <v>1</v>
      </c>
      <c r="E23" s="6"/>
      <c r="F23" s="23" t="s">
        <v>144</v>
      </c>
      <c r="G23" s="6"/>
      <c r="H23" s="23" t="s">
        <v>143</v>
      </c>
      <c r="I23" s="6"/>
      <c r="J23" s="23" t="s">
        <v>142</v>
      </c>
      <c r="K23" s="5" t="str">
        <f t="shared" si="0"/>
        <v>0</v>
      </c>
    </row>
    <row r="24" spans="1:11" s="2" customFormat="1" ht="47.25" customHeight="1">
      <c r="A24" s="10" t="s">
        <v>101</v>
      </c>
      <c r="B24" s="294" t="s">
        <v>191</v>
      </c>
      <c r="C24" s="295"/>
      <c r="D24" s="23">
        <v>1</v>
      </c>
      <c r="E24" s="6"/>
      <c r="F24" s="23" t="s">
        <v>141</v>
      </c>
      <c r="G24" s="6"/>
      <c r="H24" s="23" t="s">
        <v>140</v>
      </c>
      <c r="I24" s="6"/>
      <c r="J24" s="23" t="s">
        <v>139</v>
      </c>
      <c r="K24" s="5" t="str">
        <f t="shared" si="0"/>
        <v>0</v>
      </c>
    </row>
    <row r="25" spans="1:11" s="2" customFormat="1" ht="33" customHeight="1">
      <c r="A25" s="10" t="s">
        <v>102</v>
      </c>
      <c r="B25" s="294" t="s">
        <v>138</v>
      </c>
      <c r="C25" s="295"/>
      <c r="D25" s="23">
        <v>5</v>
      </c>
      <c r="E25" s="107"/>
      <c r="F25" s="108" t="s">
        <v>135</v>
      </c>
      <c r="G25" s="289" t="s">
        <v>134</v>
      </c>
      <c r="H25" s="290"/>
      <c r="I25" s="290"/>
      <c r="J25" s="291"/>
      <c r="K25" s="5">
        <f>D25*E25</f>
        <v>0</v>
      </c>
    </row>
    <row r="26" spans="1:11" s="2" customFormat="1" ht="33" customHeight="1">
      <c r="A26" s="10" t="s">
        <v>103</v>
      </c>
      <c r="B26" s="285" t="s">
        <v>137</v>
      </c>
      <c r="C26" s="286"/>
      <c r="D26" s="23">
        <v>2</v>
      </c>
      <c r="E26" s="6"/>
      <c r="F26" s="102" t="s">
        <v>135</v>
      </c>
      <c r="G26" s="298" t="s">
        <v>134</v>
      </c>
      <c r="H26" s="299"/>
      <c r="I26" s="299"/>
      <c r="J26" s="300"/>
      <c r="K26" s="5">
        <f>D26*E26</f>
        <v>0</v>
      </c>
    </row>
    <row r="27" spans="1:11" s="111" customFormat="1" ht="32.4" customHeight="1">
      <c r="A27" s="109" t="s">
        <v>104</v>
      </c>
      <c r="B27" s="301" t="s">
        <v>136</v>
      </c>
      <c r="C27" s="302"/>
      <c r="D27" s="110">
        <v>5</v>
      </c>
      <c r="E27" s="107"/>
      <c r="F27" s="108" t="s">
        <v>135</v>
      </c>
      <c r="G27" s="289" t="s">
        <v>134</v>
      </c>
      <c r="H27" s="290"/>
      <c r="I27" s="290"/>
      <c r="J27" s="291"/>
      <c r="K27" s="5">
        <f>D27*E27</f>
        <v>0</v>
      </c>
    </row>
    <row r="28" spans="1:11" s="111" customFormat="1" ht="36" customHeight="1">
      <c r="A28" s="109" t="s">
        <v>105</v>
      </c>
      <c r="B28" s="301" t="s">
        <v>133</v>
      </c>
      <c r="C28" s="302"/>
      <c r="D28" s="110">
        <v>5</v>
      </c>
      <c r="E28" s="6"/>
      <c r="F28" s="112" t="s">
        <v>192</v>
      </c>
      <c r="G28" s="6"/>
      <c r="H28" s="112" t="s">
        <v>193</v>
      </c>
      <c r="I28" s="303"/>
      <c r="J28" s="304"/>
      <c r="K28" s="5" t="str">
        <f t="shared" si="0"/>
        <v>0</v>
      </c>
    </row>
    <row r="29" spans="1:11" s="111" customFormat="1" ht="36" customHeight="1">
      <c r="A29" s="10" t="s">
        <v>106</v>
      </c>
      <c r="B29" s="305" t="s">
        <v>109</v>
      </c>
      <c r="C29" s="306"/>
      <c r="D29" s="24">
        <v>7</v>
      </c>
      <c r="E29" s="287"/>
      <c r="F29" s="292"/>
      <c r="G29" s="292"/>
      <c r="H29" s="288"/>
      <c r="I29" s="6"/>
      <c r="J29" s="18" t="s">
        <v>110</v>
      </c>
      <c r="K29" s="5" t="str">
        <f t="shared" si="0"/>
        <v>0</v>
      </c>
    </row>
    <row r="30" spans="1:11" s="2" customFormat="1" ht="18" customHeight="1" thickBot="1">
      <c r="A30" s="307" t="s">
        <v>111</v>
      </c>
      <c r="B30" s="308"/>
      <c r="C30" s="309"/>
      <c r="D30" s="310" t="s">
        <v>132</v>
      </c>
      <c r="E30" s="311"/>
      <c r="F30" s="311"/>
      <c r="G30" s="311"/>
      <c r="H30" s="311"/>
      <c r="I30" s="311"/>
      <c r="J30" s="311"/>
      <c r="K30" s="130">
        <f>SUM(K13:K29)</f>
        <v>0</v>
      </c>
    </row>
    <row r="31" spans="1:11" s="2" customFormat="1" ht="7.5" customHeight="1" thickBo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1" s="2" customFormat="1" ht="21" customHeight="1">
      <c r="A32" s="21" t="s">
        <v>107</v>
      </c>
      <c r="B32" s="312" t="s">
        <v>112</v>
      </c>
      <c r="C32" s="313"/>
      <c r="D32" s="22">
        <v>7</v>
      </c>
      <c r="E32" s="101"/>
      <c r="F32" s="22" t="s">
        <v>100</v>
      </c>
      <c r="G32" s="314"/>
      <c r="H32" s="315"/>
      <c r="I32" s="8"/>
      <c r="J32" s="8"/>
      <c r="K32" s="100" t="str">
        <f>IF(E32="○",7*1,"")</f>
        <v/>
      </c>
    </row>
    <row r="33" spans="1:11" s="2" customFormat="1" ht="21" customHeight="1">
      <c r="A33" s="7" t="s">
        <v>108</v>
      </c>
      <c r="B33" s="316" t="s">
        <v>113</v>
      </c>
      <c r="C33" s="317"/>
      <c r="D33" s="23">
        <v>5</v>
      </c>
      <c r="E33" s="6"/>
      <c r="F33" s="23" t="s">
        <v>114</v>
      </c>
      <c r="G33" s="6"/>
      <c r="H33" s="23" t="s">
        <v>131</v>
      </c>
      <c r="I33" s="6"/>
      <c r="J33" s="23" t="s">
        <v>130</v>
      </c>
      <c r="K33" s="5" t="str">
        <f>IF(E33="○",D33*1,IF(G33="○",D33*3,IF(I33="○",D33*5,"")))</f>
        <v/>
      </c>
    </row>
    <row r="34" spans="1:11" s="2" customFormat="1" ht="16.5" customHeight="1" thickBot="1">
      <c r="A34" s="307" t="s">
        <v>111</v>
      </c>
      <c r="B34" s="308"/>
      <c r="C34" s="309"/>
      <c r="D34" s="310" t="s">
        <v>129</v>
      </c>
      <c r="E34" s="311"/>
      <c r="F34" s="311"/>
      <c r="G34" s="311"/>
      <c r="H34" s="311"/>
      <c r="I34" s="311"/>
      <c r="J34" s="311"/>
      <c r="K34" s="117">
        <f>SUM(K32:K33)</f>
        <v>0</v>
      </c>
    </row>
    <row r="35" spans="1:11" s="2" customFormat="1" ht="5.25" customHeight="1">
      <c r="A35" s="318"/>
      <c r="B35" s="318"/>
      <c r="C35" s="318"/>
      <c r="D35" s="318"/>
      <c r="E35" s="318"/>
      <c r="F35" s="318"/>
      <c r="G35" s="318"/>
      <c r="H35" s="318"/>
      <c r="I35" s="318"/>
      <c r="J35" s="318"/>
      <c r="K35" s="318"/>
    </row>
    <row r="36" spans="1:11" s="2" customFormat="1">
      <c r="A36" s="4" t="s">
        <v>115</v>
      </c>
      <c r="B36" s="3"/>
      <c r="C36" s="319" t="s">
        <v>128</v>
      </c>
      <c r="D36" s="319"/>
      <c r="E36" s="319"/>
      <c r="F36" s="319"/>
      <c r="G36" s="319"/>
      <c r="H36" s="319"/>
      <c r="I36" s="319"/>
      <c r="J36" s="319"/>
      <c r="K36" s="319"/>
    </row>
    <row r="37" spans="1:11" s="2" customFormat="1"/>
    <row r="38" spans="1:11" s="2" customFormat="1"/>
    <row r="39" spans="1:1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</sheetData>
  <mergeCells count="43">
    <mergeCell ref="B33:C33"/>
    <mergeCell ref="A34:C34"/>
    <mergeCell ref="D34:J34"/>
    <mergeCell ref="A35:K35"/>
    <mergeCell ref="C36:K36"/>
    <mergeCell ref="B29:C29"/>
    <mergeCell ref="E29:H29"/>
    <mergeCell ref="A30:C30"/>
    <mergeCell ref="D30:J30"/>
    <mergeCell ref="B32:C32"/>
    <mergeCell ref="G32:H32"/>
    <mergeCell ref="B26:C26"/>
    <mergeCell ref="G26:J26"/>
    <mergeCell ref="B27:C27"/>
    <mergeCell ref="G27:J27"/>
    <mergeCell ref="B28:C28"/>
    <mergeCell ref="I28:J28"/>
    <mergeCell ref="G25:J25"/>
    <mergeCell ref="B17:C17"/>
    <mergeCell ref="G17:J17"/>
    <mergeCell ref="B18:C18"/>
    <mergeCell ref="B19:C19"/>
    <mergeCell ref="G19:J19"/>
    <mergeCell ref="B20:C20"/>
    <mergeCell ref="B21:C21"/>
    <mergeCell ref="B22:C22"/>
    <mergeCell ref="B23:C23"/>
    <mergeCell ref="B24:C24"/>
    <mergeCell ref="B25:C25"/>
    <mergeCell ref="M16:P16"/>
    <mergeCell ref="A7:K7"/>
    <mergeCell ref="A8:K8"/>
    <mergeCell ref="A9:C12"/>
    <mergeCell ref="D9:D12"/>
    <mergeCell ref="E9:F12"/>
    <mergeCell ref="G9:H12"/>
    <mergeCell ref="I9:J12"/>
    <mergeCell ref="K9:K12"/>
    <mergeCell ref="B13:C13"/>
    <mergeCell ref="B14:C14"/>
    <mergeCell ref="I14:J14"/>
    <mergeCell ref="B15:C15"/>
    <mergeCell ref="B16:C16"/>
  </mergeCells>
  <phoneticPr fontId="5"/>
  <dataValidations count="2">
    <dataValidation type="list" allowBlank="1" showInputMessage="1" showErrorMessage="1" sqref="I15:I16 E28 G28 I29 E32:E33 G33 I33 G20:G24 I20:I24 G18 I18 G13:G16 I13 E13:E16 E18:E24" xr:uid="{7C9730EC-7435-4BC4-8AB1-40C5E504B0CA}">
      <formula1>"○"</formula1>
    </dataValidation>
    <dataValidation type="whole" operator="greaterThanOrEqual" allowBlank="1" showInputMessage="1" showErrorMessage="1" sqref="E25:E27" xr:uid="{54A0A1DF-E221-4576-AF47-260F96EE270C}">
      <formula1>0</formula1>
    </dataValidation>
  </dataValidations>
  <printOptions horizontalCentered="1" verticalCentered="1"/>
  <pageMargins left="0.6692913385826772" right="0.19685039370078741" top="0.31496062992125984" bottom="0" header="0.23622047244094491" footer="0.15748031496062992"/>
  <pageSetup paperSize="9" scale="83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9F80F-4EF3-47D5-830F-A4C0266AF147}">
  <sheetPr>
    <pageSetUpPr fitToPage="1"/>
  </sheetPr>
  <dimension ref="A1:L38"/>
  <sheetViews>
    <sheetView view="pageBreakPreview" topLeftCell="A11" zoomScaleNormal="100" workbookViewId="0">
      <selection activeCell="E15" sqref="E15"/>
    </sheetView>
  </sheetViews>
  <sheetFormatPr defaultColWidth="9" defaultRowHeight="13"/>
  <cols>
    <col min="1" max="1" width="4.58203125" style="1" customWidth="1"/>
    <col min="2" max="3" width="9.1640625" style="1" customWidth="1"/>
    <col min="4" max="4" width="3.58203125" style="1" customWidth="1"/>
    <col min="5" max="5" width="4.58203125" style="1" customWidth="1"/>
    <col min="6" max="6" width="18.58203125" style="1" customWidth="1"/>
    <col min="7" max="7" width="4.58203125" style="1" customWidth="1"/>
    <col min="8" max="8" width="18.58203125" style="1" customWidth="1"/>
    <col min="9" max="9" width="4.58203125" style="1" customWidth="1"/>
    <col min="10" max="10" width="18.58203125" style="1" customWidth="1"/>
    <col min="11" max="11" width="6" style="1" customWidth="1"/>
    <col min="12" max="12" width="8.203125E-2" style="1" customWidth="1"/>
    <col min="13" max="16384" width="9" style="1"/>
  </cols>
  <sheetData>
    <row r="1" spans="1:11" ht="12" customHeight="1">
      <c r="A1" s="1" t="s">
        <v>172</v>
      </c>
    </row>
    <row r="2" spans="1:11" ht="12" customHeight="1">
      <c r="A2" s="17"/>
      <c r="B2" s="17"/>
      <c r="G2" s="2"/>
      <c r="H2" s="2"/>
    </row>
    <row r="3" spans="1:11" ht="12" customHeight="1">
      <c r="A3" s="16"/>
      <c r="B3" s="16"/>
      <c r="C3" s="16"/>
      <c r="D3" s="15"/>
      <c r="E3" s="15"/>
    </row>
    <row r="4" spans="1:11" ht="12" customHeight="1">
      <c r="A4" s="14"/>
      <c r="B4" s="14"/>
      <c r="C4" s="14"/>
      <c r="D4" s="14"/>
      <c r="E4" s="14"/>
    </row>
    <row r="5" spans="1:11" ht="12" customHeight="1">
      <c r="A5" s="13"/>
      <c r="B5" s="13"/>
      <c r="C5" s="13"/>
      <c r="D5" s="13"/>
      <c r="E5" s="13"/>
      <c r="F5" s="13"/>
      <c r="G5" s="13"/>
      <c r="H5" s="13"/>
    </row>
    <row r="6" spans="1:11" ht="12" customHeight="1">
      <c r="H6" s="12"/>
    </row>
    <row r="7" spans="1:11" ht="32.25" customHeight="1">
      <c r="A7" s="320" t="s">
        <v>194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</row>
    <row r="8" spans="1:11" ht="14.25" customHeight="1" thickBot="1">
      <c r="A8" s="266" t="s">
        <v>195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</row>
    <row r="9" spans="1:11" ht="14.25" customHeight="1">
      <c r="A9" s="267" t="s">
        <v>82</v>
      </c>
      <c r="B9" s="268"/>
      <c r="C9" s="269"/>
      <c r="D9" s="276" t="s">
        <v>83</v>
      </c>
      <c r="E9" s="279" t="s">
        <v>84</v>
      </c>
      <c r="F9" s="269"/>
      <c r="G9" s="279" t="s">
        <v>85</v>
      </c>
      <c r="H9" s="269"/>
      <c r="I9" s="279" t="s">
        <v>86</v>
      </c>
      <c r="J9" s="269"/>
      <c r="K9" s="282" t="s">
        <v>87</v>
      </c>
    </row>
    <row r="10" spans="1:11" ht="14.25" customHeight="1">
      <c r="A10" s="270"/>
      <c r="B10" s="271"/>
      <c r="C10" s="272"/>
      <c r="D10" s="277"/>
      <c r="E10" s="280"/>
      <c r="F10" s="272"/>
      <c r="G10" s="280"/>
      <c r="H10" s="272"/>
      <c r="I10" s="280"/>
      <c r="J10" s="272"/>
      <c r="K10" s="283"/>
    </row>
    <row r="11" spans="1:11" ht="14.25" customHeight="1">
      <c r="A11" s="270"/>
      <c r="B11" s="271"/>
      <c r="C11" s="272"/>
      <c r="D11" s="277"/>
      <c r="E11" s="280"/>
      <c r="F11" s="272"/>
      <c r="G11" s="280"/>
      <c r="H11" s="272"/>
      <c r="I11" s="280"/>
      <c r="J11" s="272"/>
      <c r="K11" s="283"/>
    </row>
    <row r="12" spans="1:11" ht="14.25" customHeight="1">
      <c r="A12" s="273"/>
      <c r="B12" s="274"/>
      <c r="C12" s="275"/>
      <c r="D12" s="278"/>
      <c r="E12" s="281"/>
      <c r="F12" s="275"/>
      <c r="G12" s="281"/>
      <c r="H12" s="275"/>
      <c r="I12" s="281"/>
      <c r="J12" s="275"/>
      <c r="K12" s="284"/>
    </row>
    <row r="13" spans="1:11" s="2" customFormat="1" ht="36" customHeight="1">
      <c r="A13" s="19" t="s">
        <v>170</v>
      </c>
      <c r="B13" s="285" t="s">
        <v>155</v>
      </c>
      <c r="C13" s="286"/>
      <c r="D13" s="23">
        <v>3</v>
      </c>
      <c r="E13" s="20"/>
      <c r="F13" s="23" t="s">
        <v>88</v>
      </c>
      <c r="G13" s="20"/>
      <c r="H13" s="23" t="s">
        <v>89</v>
      </c>
      <c r="I13" s="20"/>
      <c r="J13" s="11" t="s">
        <v>90</v>
      </c>
      <c r="K13" s="5" t="str">
        <f>IF(E13="○",D13*1,IF(G13="○",D13*3,IF(I13="○",D13*5,"0")))</f>
        <v>0</v>
      </c>
    </row>
    <row r="14" spans="1:11" s="2" customFormat="1" ht="33" customHeight="1">
      <c r="A14" s="19" t="s">
        <v>196</v>
      </c>
      <c r="B14" s="285" t="s">
        <v>180</v>
      </c>
      <c r="C14" s="286"/>
      <c r="D14" s="23">
        <v>5</v>
      </c>
      <c r="E14" s="20"/>
      <c r="F14" s="23" t="s">
        <v>197</v>
      </c>
      <c r="G14" s="20"/>
      <c r="H14" s="23" t="s">
        <v>89</v>
      </c>
      <c r="I14" s="20"/>
      <c r="J14" s="23" t="s">
        <v>182</v>
      </c>
      <c r="K14" s="5" t="str">
        <f t="shared" ref="K14:K20" si="0">IF(E14="○",D14*1,IF(G14="○",D14*3,IF(I14="○",D14*5,"0")))</f>
        <v>0</v>
      </c>
    </row>
    <row r="15" spans="1:11" s="2" customFormat="1" ht="33" customHeight="1">
      <c r="A15" s="19" t="s">
        <v>169</v>
      </c>
      <c r="B15" s="285" t="s">
        <v>183</v>
      </c>
      <c r="C15" s="286"/>
      <c r="D15" s="23">
        <v>5</v>
      </c>
      <c r="E15" s="20"/>
      <c r="F15" s="102" t="s">
        <v>135</v>
      </c>
      <c r="G15" s="287"/>
      <c r="H15" s="292"/>
      <c r="I15" s="292"/>
      <c r="J15" s="293"/>
      <c r="K15" s="5">
        <f>D15*E15</f>
        <v>0</v>
      </c>
    </row>
    <row r="16" spans="1:11" s="2" customFormat="1" ht="36" customHeight="1">
      <c r="A16" s="19" t="s">
        <v>168</v>
      </c>
      <c r="B16" s="285" t="s">
        <v>153</v>
      </c>
      <c r="C16" s="286"/>
      <c r="D16" s="23">
        <v>3</v>
      </c>
      <c r="E16" s="20"/>
      <c r="F16" s="23" t="s">
        <v>97</v>
      </c>
      <c r="G16" s="20"/>
      <c r="H16" s="97" t="s">
        <v>152</v>
      </c>
      <c r="I16" s="20"/>
      <c r="J16" s="103" t="s">
        <v>151</v>
      </c>
      <c r="K16" s="5" t="str">
        <f t="shared" si="0"/>
        <v>0</v>
      </c>
    </row>
    <row r="17" spans="1:12" s="2" customFormat="1" ht="36" customHeight="1">
      <c r="A17" s="19" t="s">
        <v>164</v>
      </c>
      <c r="B17" s="294" t="s">
        <v>150</v>
      </c>
      <c r="C17" s="295"/>
      <c r="D17" s="23">
        <v>1</v>
      </c>
      <c r="E17" s="20"/>
      <c r="F17" s="23" t="s">
        <v>149</v>
      </c>
      <c r="G17" s="20"/>
      <c r="H17" s="23" t="s">
        <v>148</v>
      </c>
      <c r="I17" s="20"/>
      <c r="J17" s="23" t="s">
        <v>147</v>
      </c>
      <c r="K17" s="5" t="str">
        <f t="shared" si="0"/>
        <v>0</v>
      </c>
    </row>
    <row r="18" spans="1:12" s="2" customFormat="1" ht="36" customHeight="1">
      <c r="A18" s="19" t="s">
        <v>162</v>
      </c>
      <c r="B18" s="296" t="s">
        <v>146</v>
      </c>
      <c r="C18" s="297"/>
      <c r="D18" s="23">
        <v>3</v>
      </c>
      <c r="E18" s="20"/>
      <c r="F18" s="23" t="s">
        <v>167</v>
      </c>
      <c r="G18" s="20"/>
      <c r="H18" s="23" t="s">
        <v>166</v>
      </c>
      <c r="I18" s="20"/>
      <c r="J18" s="23" t="s">
        <v>165</v>
      </c>
      <c r="K18" s="5" t="str">
        <f t="shared" si="0"/>
        <v>0</v>
      </c>
    </row>
    <row r="19" spans="1:12" s="2" customFormat="1" ht="36" customHeight="1">
      <c r="A19" s="19" t="s">
        <v>160</v>
      </c>
      <c r="B19" s="285" t="s">
        <v>163</v>
      </c>
      <c r="C19" s="286"/>
      <c r="D19" s="23">
        <v>1</v>
      </c>
      <c r="E19" s="20"/>
      <c r="F19" s="23" t="s">
        <v>144</v>
      </c>
      <c r="G19" s="20"/>
      <c r="H19" s="23" t="s">
        <v>143</v>
      </c>
      <c r="I19" s="20"/>
      <c r="J19" s="23" t="s">
        <v>142</v>
      </c>
      <c r="K19" s="5" t="str">
        <f t="shared" si="0"/>
        <v>0</v>
      </c>
    </row>
    <row r="20" spans="1:12" s="2" customFormat="1" ht="48.75" customHeight="1">
      <c r="A20" s="19" t="s">
        <v>198</v>
      </c>
      <c r="B20" s="322" t="s">
        <v>161</v>
      </c>
      <c r="C20" s="323"/>
      <c r="D20" s="23">
        <v>1</v>
      </c>
      <c r="E20" s="20"/>
      <c r="F20" s="23" t="s">
        <v>141</v>
      </c>
      <c r="G20" s="20"/>
      <c r="H20" s="23" t="s">
        <v>140</v>
      </c>
      <c r="I20" s="20"/>
      <c r="J20" s="23" t="s">
        <v>139</v>
      </c>
      <c r="K20" s="5" t="str">
        <f t="shared" si="0"/>
        <v>0</v>
      </c>
    </row>
    <row r="21" spans="1:12" s="2" customFormat="1" ht="48.75" customHeight="1">
      <c r="A21" s="19" t="s">
        <v>199</v>
      </c>
      <c r="B21" s="294" t="s">
        <v>159</v>
      </c>
      <c r="C21" s="295"/>
      <c r="D21" s="23">
        <v>5</v>
      </c>
      <c r="E21" s="20"/>
      <c r="F21" s="102" t="s">
        <v>135</v>
      </c>
      <c r="G21" s="298" t="s">
        <v>134</v>
      </c>
      <c r="H21" s="299"/>
      <c r="I21" s="299"/>
      <c r="J21" s="300"/>
      <c r="K21" s="5">
        <f>D21*E21</f>
        <v>0</v>
      </c>
    </row>
    <row r="22" spans="1:12" s="2" customFormat="1" ht="48.75" customHeight="1">
      <c r="A22" s="19" t="s">
        <v>200</v>
      </c>
      <c r="B22" s="285" t="s">
        <v>201</v>
      </c>
      <c r="C22" s="286"/>
      <c r="D22" s="23">
        <v>2</v>
      </c>
      <c r="E22" s="20"/>
      <c r="F22" s="102" t="s">
        <v>135</v>
      </c>
      <c r="G22" s="298" t="s">
        <v>134</v>
      </c>
      <c r="H22" s="299"/>
      <c r="I22" s="299"/>
      <c r="J22" s="300"/>
      <c r="K22" s="5">
        <f>D22*E22</f>
        <v>0</v>
      </c>
    </row>
    <row r="23" spans="1:12" s="2" customFormat="1" ht="36" customHeight="1">
      <c r="A23" s="19" t="s">
        <v>202</v>
      </c>
      <c r="B23" s="285" t="s">
        <v>203</v>
      </c>
      <c r="C23" s="286"/>
      <c r="D23" s="23">
        <v>5</v>
      </c>
      <c r="E23" s="20"/>
      <c r="F23" s="102" t="s">
        <v>135</v>
      </c>
      <c r="G23" s="298" t="s">
        <v>134</v>
      </c>
      <c r="H23" s="299"/>
      <c r="I23" s="299"/>
      <c r="J23" s="300"/>
      <c r="K23" s="5">
        <f>D23*E23</f>
        <v>0</v>
      </c>
    </row>
    <row r="24" spans="1:12" s="2" customFormat="1" ht="25.5" customHeight="1" thickBot="1">
      <c r="A24" s="307" t="s">
        <v>111</v>
      </c>
      <c r="B24" s="308"/>
      <c r="C24" s="309"/>
      <c r="D24" s="310" t="s">
        <v>158</v>
      </c>
      <c r="E24" s="311"/>
      <c r="F24" s="311"/>
      <c r="G24" s="311"/>
      <c r="H24" s="311"/>
      <c r="I24" s="311"/>
      <c r="J24" s="311"/>
      <c r="K24" s="131">
        <f>SUM(K13:K23)</f>
        <v>0</v>
      </c>
    </row>
    <row r="25" spans="1:12" s="2" customFormat="1" ht="10.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2" s="2" customFormat="1">
      <c r="A26" s="4" t="s">
        <v>115</v>
      </c>
      <c r="B26" s="104"/>
      <c r="C26" s="319" t="s">
        <v>157</v>
      </c>
      <c r="D26" s="319"/>
      <c r="E26" s="319"/>
      <c r="F26" s="319"/>
      <c r="G26" s="319"/>
      <c r="H26" s="319"/>
      <c r="I26" s="319"/>
      <c r="J26" s="319"/>
      <c r="K26" s="319"/>
    </row>
    <row r="28" spans="1:12" s="113" customFormat="1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</row>
    <row r="29" spans="1:12" s="113" customFormat="1" ht="34.5" customHeight="1">
      <c r="A29" s="321" t="s">
        <v>117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21"/>
      <c r="L29" s="321"/>
    </row>
    <row r="30" spans="1:12" s="113" customFormat="1" ht="31.5" customHeight="1">
      <c r="A30" s="25"/>
      <c r="B30" s="324" t="s">
        <v>118</v>
      </c>
      <c r="C30" s="324"/>
      <c r="D30" s="324"/>
      <c r="E30" s="324"/>
      <c r="F30" s="325" t="s">
        <v>119</v>
      </c>
      <c r="G30" s="325"/>
      <c r="H30" s="325"/>
      <c r="I30" s="325"/>
      <c r="J30" s="324" t="s">
        <v>120</v>
      </c>
      <c r="K30" s="324"/>
      <c r="L30" s="324"/>
    </row>
    <row r="31" spans="1:12" s="113" customFormat="1" ht="31.5" customHeight="1">
      <c r="A31" s="25">
        <v>1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  <c r="L31" s="324"/>
    </row>
    <row r="32" spans="1:12" s="113" customFormat="1" ht="31.5" customHeight="1">
      <c r="A32" s="25">
        <v>2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24"/>
      <c r="L32" s="324"/>
    </row>
    <row r="33" spans="1:12" s="113" customFormat="1" ht="31.5" customHeight="1">
      <c r="A33" s="25">
        <v>3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24"/>
      <c r="L33" s="324"/>
    </row>
    <row r="34" spans="1:12" s="113" customFormat="1" ht="31.5" customHeight="1">
      <c r="A34" s="25">
        <v>4</v>
      </c>
      <c r="B34" s="324"/>
      <c r="C34" s="324"/>
      <c r="D34" s="324"/>
      <c r="E34" s="324"/>
      <c r="F34" s="324"/>
      <c r="G34" s="324"/>
      <c r="H34" s="324"/>
      <c r="I34" s="324"/>
      <c r="J34" s="324"/>
      <c r="K34" s="324"/>
      <c r="L34" s="324"/>
    </row>
    <row r="35" spans="1:12" s="113" customFormat="1" ht="31.5" customHeight="1">
      <c r="A35" s="25">
        <v>5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  <c r="L35" s="324"/>
    </row>
    <row r="36" spans="1:12" s="113" customFormat="1" ht="14">
      <c r="A36" s="114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</row>
    <row r="37" spans="1:12" s="113" customFormat="1" ht="14">
      <c r="A37" s="116" t="s">
        <v>116</v>
      </c>
      <c r="B37" s="115" t="s">
        <v>121</v>
      </c>
      <c r="C37" s="114"/>
      <c r="D37" s="115"/>
      <c r="E37" s="115"/>
      <c r="F37" s="115"/>
      <c r="G37" s="115"/>
      <c r="H37" s="115"/>
      <c r="I37" s="115"/>
      <c r="J37" s="115"/>
      <c r="K37" s="115"/>
      <c r="L37" s="115"/>
    </row>
    <row r="38" spans="1:12" s="113" customFormat="1"/>
  </sheetData>
  <mergeCells count="45">
    <mergeCell ref="B34:E34"/>
    <mergeCell ref="F34:I34"/>
    <mergeCell ref="J34:L34"/>
    <mergeCell ref="B35:E35"/>
    <mergeCell ref="F35:I35"/>
    <mergeCell ref="J35:L35"/>
    <mergeCell ref="B32:E32"/>
    <mergeCell ref="F32:I32"/>
    <mergeCell ref="J32:L32"/>
    <mergeCell ref="B33:E33"/>
    <mergeCell ref="F33:I33"/>
    <mergeCell ref="J33:L33"/>
    <mergeCell ref="B30:E30"/>
    <mergeCell ref="F30:I30"/>
    <mergeCell ref="J30:L30"/>
    <mergeCell ref="B31:E31"/>
    <mergeCell ref="F31:I31"/>
    <mergeCell ref="J31:L31"/>
    <mergeCell ref="A29:L29"/>
    <mergeCell ref="B18:C18"/>
    <mergeCell ref="B19:C19"/>
    <mergeCell ref="B20:C20"/>
    <mergeCell ref="B21:C21"/>
    <mergeCell ref="G21:J21"/>
    <mergeCell ref="B22:C22"/>
    <mergeCell ref="G22:J22"/>
    <mergeCell ref="B23:C23"/>
    <mergeCell ref="G23:J23"/>
    <mergeCell ref="A24:C24"/>
    <mergeCell ref="D24:J24"/>
    <mergeCell ref="C26:K26"/>
    <mergeCell ref="B17:C17"/>
    <mergeCell ref="A7:K7"/>
    <mergeCell ref="A8:K8"/>
    <mergeCell ref="A9:C12"/>
    <mergeCell ref="D9:D12"/>
    <mergeCell ref="E9:F12"/>
    <mergeCell ref="G9:H12"/>
    <mergeCell ref="I9:J12"/>
    <mergeCell ref="K9:K12"/>
    <mergeCell ref="B13:C13"/>
    <mergeCell ref="B14:C14"/>
    <mergeCell ref="B15:C15"/>
    <mergeCell ref="G15:J15"/>
    <mergeCell ref="B16:C16"/>
  </mergeCells>
  <phoneticPr fontId="5"/>
  <dataValidations count="2">
    <dataValidation type="list" allowBlank="1" showInputMessage="1" showErrorMessage="1" sqref="I16:I20 G13:G14 I13:I14 G16:G20 E13:E14 E16:E20" xr:uid="{F5E0C732-9519-4E53-B54C-AAEA526316D6}">
      <formula1>"○"</formula1>
    </dataValidation>
    <dataValidation type="whole" operator="greaterThanOrEqual" allowBlank="1" showInputMessage="1" showErrorMessage="1" sqref="E21:E23 E15" xr:uid="{95AE8503-F044-40A9-9966-A31C50B50470}">
      <formula1>0</formula1>
    </dataValidation>
  </dataValidations>
  <printOptions horizontalCentered="1" verticalCentered="1"/>
  <pageMargins left="0.6692913385826772" right="0.19685039370078741" top="0.31496062992125984" bottom="0" header="0.23622047244094491" footer="0.15748031496062992"/>
  <pageSetup paperSize="9" scale="86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91A8580D1F1D41BB209E276A5068E0" ma:contentTypeVersion="14" ma:contentTypeDescription="新しいドキュメントを作成します。" ma:contentTypeScope="" ma:versionID="db888db8633defbc7b620b13d349ea43">
  <xsd:schema xmlns:xsd="http://www.w3.org/2001/XMLSchema" xmlns:xs="http://www.w3.org/2001/XMLSchema" xmlns:p="http://schemas.microsoft.com/office/2006/metadata/properties" xmlns:ns2="028f798d-0fac-4e86-a412-d6137fea7d35" xmlns:ns3="d56281d3-c105-48fa-b171-cd27fcf0071e" targetNamespace="http://schemas.microsoft.com/office/2006/metadata/properties" ma:root="true" ma:fieldsID="a86711853a8e8f56e8eeaa6342e9c4c5" ns2:_="" ns3:_="">
    <xsd:import namespace="028f798d-0fac-4e86-a412-d6137fea7d35"/>
    <xsd:import namespace="d56281d3-c105-48fa-b171-cd27fcf007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f798d-0fac-4e86-a412-d6137fea7d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24020d98-6fcc-41e5-a742-4e2a5ba75c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6281d3-c105-48fa-b171-cd27fcf007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901A18-21C6-4715-9CC2-F4E40248D1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727A30-A536-4FFE-A357-A85E2831BE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8f798d-0fac-4e86-a412-d6137fea7d35"/>
    <ds:schemaRef ds:uri="d56281d3-c105-48fa-b171-cd27fcf007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1_治験経費算定明細書</vt:lpstr>
      <vt:lpstr>2_治験経費ポイントa_b</vt:lpstr>
      <vt:lpstr>3_脱落ポイントc_施設名</vt:lpstr>
      <vt:lpstr>'1_治験経費算定明細書'!Print_Area</vt:lpstr>
      <vt:lpstr>'2_治験経費ポイントa_b'!Print_Area</vt:lpstr>
      <vt:lpstr>'3_脱落ポイントc_施設名'!Print_Area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清水 直明</dc:creator>
  <cp:keywords/>
  <dc:description/>
  <cp:lastModifiedBy>chiken-150</cp:lastModifiedBy>
  <cp:revision/>
  <cp:lastPrinted>2025-11-04T05:59:22Z</cp:lastPrinted>
  <dcterms:created xsi:type="dcterms:W3CDTF">2000-06-27T18:44:18Z</dcterms:created>
  <dcterms:modified xsi:type="dcterms:W3CDTF">2025-11-17T02:12:39Z</dcterms:modified>
  <cp:category/>
  <cp:contentStatus/>
</cp:coreProperties>
</file>